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7755"/>
  </bookViews>
  <sheets>
    <sheet name="Rekapitulácia" sheetId="1" r:id="rId1"/>
    <sheet name="Krycí list stavby" sheetId="2" r:id="rId2"/>
    <sheet name="Kryci_list 11544" sheetId="3" r:id="rId3"/>
    <sheet name="Rekap 11544" sheetId="4" r:id="rId4"/>
    <sheet name="SO 11544" sheetId="5" r:id="rId5"/>
    <sheet name="Kryci_list 11547" sheetId="6" r:id="rId6"/>
    <sheet name="Rekap 11547" sheetId="7" r:id="rId7"/>
    <sheet name="SO 11547" sheetId="8" r:id="rId8"/>
    <sheet name="Kryci_list 11560" sheetId="9" r:id="rId9"/>
    <sheet name="Rekap 11560" sheetId="10" r:id="rId10"/>
    <sheet name="SO 11560" sheetId="11" r:id="rId11"/>
    <sheet name="Kryci_list 11561" sheetId="12" r:id="rId12"/>
    <sheet name="Rekap 11561" sheetId="13" r:id="rId13"/>
    <sheet name="SO 11561" sheetId="14" r:id="rId14"/>
    <sheet name="Kryci_list 11562" sheetId="15" r:id="rId15"/>
    <sheet name="Rekap 11562" sheetId="16" r:id="rId16"/>
    <sheet name="SO 11562" sheetId="17" r:id="rId17"/>
    <sheet name="Kryci_list 11563" sheetId="18" r:id="rId18"/>
    <sheet name="Rekap 11563" sheetId="19" r:id="rId19"/>
    <sheet name="SO 11563" sheetId="20" r:id="rId20"/>
    <sheet name="Kryci_list 11564" sheetId="21" r:id="rId21"/>
    <sheet name="Rekap 11564" sheetId="22" r:id="rId22"/>
    <sheet name="SO 11564" sheetId="23" r:id="rId23"/>
  </sheets>
  <definedNames>
    <definedName name="_xlnm.Print_Titles" localSheetId="3">'Rekap 11544'!$9:$9</definedName>
    <definedName name="_xlnm.Print_Titles" localSheetId="6">'Rekap 11547'!$9:$9</definedName>
    <definedName name="_xlnm.Print_Titles" localSheetId="9">'Rekap 11560'!$9:$9</definedName>
    <definedName name="_xlnm.Print_Titles" localSheetId="12">'Rekap 11561'!$9:$9</definedName>
    <definedName name="_xlnm.Print_Titles" localSheetId="15">'Rekap 11562'!$9:$9</definedName>
    <definedName name="_xlnm.Print_Titles" localSheetId="18">'Rekap 11563'!$9:$9</definedName>
    <definedName name="_xlnm.Print_Titles" localSheetId="21">'Rekap 11564'!$9:$9</definedName>
    <definedName name="_xlnm.Print_Titles" localSheetId="4">'SO 11544'!$8:$8</definedName>
    <definedName name="_xlnm.Print_Titles" localSheetId="7">'SO 11547'!$8:$8</definedName>
    <definedName name="_xlnm.Print_Titles" localSheetId="10">'SO 11560'!$8:$8</definedName>
    <definedName name="_xlnm.Print_Titles" localSheetId="13">'SO 11561'!$8:$8</definedName>
    <definedName name="_xlnm.Print_Titles" localSheetId="16">'SO 11562'!$8:$8</definedName>
    <definedName name="_xlnm.Print_Titles" localSheetId="19">'SO 11563'!$8:$8</definedName>
    <definedName name="_xlnm.Print_Titles" localSheetId="22">'SO 11564'!$8:$8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/>
  <c r="J16" i="2" s="1"/>
  <c r="D14" i="1"/>
  <c r="J18" i="2" s="1"/>
  <c r="E13" i="1"/>
  <c r="J17" i="21"/>
  <c r="K13" i="1"/>
  <c r="I30" i="21"/>
  <c r="J30" s="1"/>
  <c r="Z155" i="23"/>
  <c r="C12" i="22"/>
  <c r="F12"/>
  <c r="S152" i="23"/>
  <c r="P152"/>
  <c r="E12" i="22" s="1"/>
  <c r="M152" i="23"/>
  <c r="H152"/>
  <c r="K151"/>
  <c r="J151"/>
  <c r="L151"/>
  <c r="I151"/>
  <c r="K150"/>
  <c r="J150"/>
  <c r="L150"/>
  <c r="I150"/>
  <c r="K149"/>
  <c r="J149"/>
  <c r="L149"/>
  <c r="L152" s="1"/>
  <c r="B12" i="22" s="1"/>
  <c r="I149" i="23"/>
  <c r="I152" s="1"/>
  <c r="D12" i="22" s="1"/>
  <c r="S146" i="23"/>
  <c r="F11" i="22" s="1"/>
  <c r="P146" i="23"/>
  <c r="K145"/>
  <c r="J145"/>
  <c r="L145"/>
  <c r="I145"/>
  <c r="K144"/>
  <c r="J144"/>
  <c r="L144"/>
  <c r="I144"/>
  <c r="K143"/>
  <c r="J143"/>
  <c r="L143"/>
  <c r="I143"/>
  <c r="K142"/>
  <c r="J142"/>
  <c r="L142"/>
  <c r="I142"/>
  <c r="K141"/>
  <c r="J141"/>
  <c r="M141"/>
  <c r="I141"/>
  <c r="K140"/>
  <c r="J140"/>
  <c r="L140"/>
  <c r="I140"/>
  <c r="K139"/>
  <c r="J139"/>
  <c r="L139"/>
  <c r="I139"/>
  <c r="K138"/>
  <c r="J138"/>
  <c r="L138"/>
  <c r="I138"/>
  <c r="K137"/>
  <c r="J137"/>
  <c r="L137"/>
  <c r="I137"/>
  <c r="K136"/>
  <c r="J136"/>
  <c r="L136"/>
  <c r="I136"/>
  <c r="K135"/>
  <c r="J135"/>
  <c r="L135"/>
  <c r="I135"/>
  <c r="K134"/>
  <c r="J134"/>
  <c r="L134"/>
  <c r="I134"/>
  <c r="K133"/>
  <c r="J133"/>
  <c r="L133"/>
  <c r="I133"/>
  <c r="K132"/>
  <c r="J132"/>
  <c r="L132"/>
  <c r="I132"/>
  <c r="K131"/>
  <c r="J131"/>
  <c r="L131"/>
  <c r="I131"/>
  <c r="K130"/>
  <c r="J130"/>
  <c r="L130"/>
  <c r="I130"/>
  <c r="K129"/>
  <c r="J129"/>
  <c r="L129"/>
  <c r="I129"/>
  <c r="K128"/>
  <c r="J128"/>
  <c r="L128"/>
  <c r="I128"/>
  <c r="K127"/>
  <c r="J127"/>
  <c r="L127"/>
  <c r="I127"/>
  <c r="K126"/>
  <c r="J126"/>
  <c r="L126"/>
  <c r="I126"/>
  <c r="K125"/>
  <c r="J125"/>
  <c r="L125"/>
  <c r="I125"/>
  <c r="K124"/>
  <c r="J124"/>
  <c r="L124"/>
  <c r="I124"/>
  <c r="K123"/>
  <c r="J123"/>
  <c r="M123"/>
  <c r="I123"/>
  <c r="K122"/>
  <c r="J122"/>
  <c r="L122"/>
  <c r="I122"/>
  <c r="K121"/>
  <c r="J121"/>
  <c r="L121"/>
  <c r="I121"/>
  <c r="K120"/>
  <c r="J120"/>
  <c r="L120"/>
  <c r="I120"/>
  <c r="K119"/>
  <c r="J119"/>
  <c r="L119"/>
  <c r="I119"/>
  <c r="K118"/>
  <c r="J118"/>
  <c r="L118"/>
  <c r="I118"/>
  <c r="K117"/>
  <c r="J117"/>
  <c r="L117"/>
  <c r="I117"/>
  <c r="K116"/>
  <c r="J116"/>
  <c r="L116"/>
  <c r="I116"/>
  <c r="K115"/>
  <c r="J115"/>
  <c r="L115"/>
  <c r="I115"/>
  <c r="K114"/>
  <c r="J114"/>
  <c r="L114"/>
  <c r="I114"/>
  <c r="K113"/>
  <c r="J113"/>
  <c r="L113"/>
  <c r="I113"/>
  <c r="K112"/>
  <c r="J112"/>
  <c r="L112"/>
  <c r="I112"/>
  <c r="K111"/>
  <c r="J111"/>
  <c r="L111"/>
  <c r="I111"/>
  <c r="K110"/>
  <c r="J110"/>
  <c r="L110"/>
  <c r="I110"/>
  <c r="K109"/>
  <c r="J109"/>
  <c r="L109"/>
  <c r="I109"/>
  <c r="K108"/>
  <c r="J108"/>
  <c r="L108"/>
  <c r="I108"/>
  <c r="K107"/>
  <c r="J107"/>
  <c r="L107"/>
  <c r="I107"/>
  <c r="K106"/>
  <c r="J106"/>
  <c r="L106"/>
  <c r="I106"/>
  <c r="K105"/>
  <c r="J105"/>
  <c r="L105"/>
  <c r="I105"/>
  <c r="K104"/>
  <c r="J104"/>
  <c r="L104"/>
  <c r="I104"/>
  <c r="K103"/>
  <c r="J103"/>
  <c r="L103"/>
  <c r="I103"/>
  <c r="K102"/>
  <c r="J102"/>
  <c r="L102"/>
  <c r="I102"/>
  <c r="K101"/>
  <c r="J101"/>
  <c r="L101"/>
  <c r="I101"/>
  <c r="K100"/>
  <c r="J100"/>
  <c r="L100"/>
  <c r="I100"/>
  <c r="K99"/>
  <c r="J99"/>
  <c r="L99"/>
  <c r="I99"/>
  <c r="K98"/>
  <c r="J98"/>
  <c r="L98"/>
  <c r="I98"/>
  <c r="K97"/>
  <c r="J97"/>
  <c r="L97"/>
  <c r="I97"/>
  <c r="K96"/>
  <c r="J96"/>
  <c r="L96"/>
  <c r="I96"/>
  <c r="K95"/>
  <c r="J95"/>
  <c r="L95"/>
  <c r="I95"/>
  <c r="K94"/>
  <c r="J94"/>
  <c r="L94"/>
  <c r="I94"/>
  <c r="K93"/>
  <c r="J93"/>
  <c r="L93"/>
  <c r="I93"/>
  <c r="K92"/>
  <c r="J92"/>
  <c r="L92"/>
  <c r="I92"/>
  <c r="K91"/>
  <c r="J91"/>
  <c r="L91"/>
  <c r="I91"/>
  <c r="K90"/>
  <c r="J90"/>
  <c r="L90"/>
  <c r="I90"/>
  <c r="K89"/>
  <c r="J89"/>
  <c r="L89"/>
  <c r="I89"/>
  <c r="K88"/>
  <c r="J88"/>
  <c r="L88"/>
  <c r="I88"/>
  <c r="K87"/>
  <c r="J87"/>
  <c r="L87"/>
  <c r="I87"/>
  <c r="K86"/>
  <c r="J86"/>
  <c r="L86"/>
  <c r="I86"/>
  <c r="K85"/>
  <c r="J85"/>
  <c r="L85"/>
  <c r="I85"/>
  <c r="K84"/>
  <c r="J84"/>
  <c r="L84"/>
  <c r="I84"/>
  <c r="K83"/>
  <c r="J83"/>
  <c r="L83"/>
  <c r="I83"/>
  <c r="K82"/>
  <c r="J82"/>
  <c r="L82"/>
  <c r="I82"/>
  <c r="K81"/>
  <c r="J81"/>
  <c r="L81"/>
  <c r="I81"/>
  <c r="K80"/>
  <c r="J80"/>
  <c r="L80"/>
  <c r="I80"/>
  <c r="K79"/>
  <c r="J79"/>
  <c r="L79"/>
  <c r="I79"/>
  <c r="K78"/>
  <c r="J78"/>
  <c r="L78"/>
  <c r="I78"/>
  <c r="K77"/>
  <c r="J77"/>
  <c r="L77"/>
  <c r="I77"/>
  <c r="K76"/>
  <c r="J76"/>
  <c r="L76"/>
  <c r="I76"/>
  <c r="K75"/>
  <c r="J75"/>
  <c r="L75"/>
  <c r="I75"/>
  <c r="K74"/>
  <c r="J74"/>
  <c r="L74"/>
  <c r="I74"/>
  <c r="K73"/>
  <c r="J73"/>
  <c r="L73"/>
  <c r="I73"/>
  <c r="K72"/>
  <c r="J72"/>
  <c r="L72"/>
  <c r="I72"/>
  <c r="K71"/>
  <c r="J71"/>
  <c r="L71"/>
  <c r="I71"/>
  <c r="K70"/>
  <c r="J70"/>
  <c r="L70"/>
  <c r="I70"/>
  <c r="K69"/>
  <c r="J69"/>
  <c r="L69"/>
  <c r="I69"/>
  <c r="K68"/>
  <c r="J68"/>
  <c r="L68"/>
  <c r="I68"/>
  <c r="K67"/>
  <c r="J67"/>
  <c r="L67"/>
  <c r="I67"/>
  <c r="K66"/>
  <c r="J66"/>
  <c r="L66"/>
  <c r="I66"/>
  <c r="K65"/>
  <c r="J65"/>
  <c r="L65"/>
  <c r="I65"/>
  <c r="K64"/>
  <c r="J64"/>
  <c r="L64"/>
  <c r="I64"/>
  <c r="K63"/>
  <c r="J63"/>
  <c r="L63"/>
  <c r="I63"/>
  <c r="K62"/>
  <c r="J62"/>
  <c r="L62"/>
  <c r="I62"/>
  <c r="K61"/>
  <c r="J61"/>
  <c r="L61"/>
  <c r="I61"/>
  <c r="K60"/>
  <c r="J60"/>
  <c r="L60"/>
  <c r="I60"/>
  <c r="K59"/>
  <c r="J59"/>
  <c r="L59"/>
  <c r="I59"/>
  <c r="K58"/>
  <c r="J58"/>
  <c r="L58"/>
  <c r="I58"/>
  <c r="K57"/>
  <c r="J57"/>
  <c r="L57"/>
  <c r="I57"/>
  <c r="K56"/>
  <c r="J56"/>
  <c r="L56"/>
  <c r="I56"/>
  <c r="K55"/>
  <c r="J55"/>
  <c r="L55"/>
  <c r="I55"/>
  <c r="K54"/>
  <c r="J54"/>
  <c r="L54"/>
  <c r="I54"/>
  <c r="K53"/>
  <c r="J53"/>
  <c r="L53"/>
  <c r="I53"/>
  <c r="K52"/>
  <c r="J52"/>
  <c r="L52"/>
  <c r="I52"/>
  <c r="K51"/>
  <c r="J51"/>
  <c r="L51"/>
  <c r="I51"/>
  <c r="K50"/>
  <c r="J50"/>
  <c r="L50"/>
  <c r="I50"/>
  <c r="K49"/>
  <c r="J49"/>
  <c r="L49"/>
  <c r="I49"/>
  <c r="K48"/>
  <c r="J48"/>
  <c r="L48"/>
  <c r="I48"/>
  <c r="K47"/>
  <c r="J47"/>
  <c r="L47"/>
  <c r="I47"/>
  <c r="K46"/>
  <c r="J46"/>
  <c r="L46"/>
  <c r="I46"/>
  <c r="K45"/>
  <c r="J45"/>
  <c r="L45"/>
  <c r="I45"/>
  <c r="K44"/>
  <c r="J44"/>
  <c r="L44"/>
  <c r="I44"/>
  <c r="K43"/>
  <c r="J43"/>
  <c r="L43"/>
  <c r="I43"/>
  <c r="K42"/>
  <c r="J42"/>
  <c r="L42"/>
  <c r="I42"/>
  <c r="K41"/>
  <c r="J41"/>
  <c r="L41"/>
  <c r="I41"/>
  <c r="K40"/>
  <c r="J40"/>
  <c r="L40"/>
  <c r="I40"/>
  <c r="K39"/>
  <c r="J39"/>
  <c r="L39"/>
  <c r="I39"/>
  <c r="K38"/>
  <c r="J38"/>
  <c r="L38"/>
  <c r="I38"/>
  <c r="K37"/>
  <c r="J37"/>
  <c r="L37"/>
  <c r="I37"/>
  <c r="K36"/>
  <c r="J36"/>
  <c r="L36"/>
  <c r="I36"/>
  <c r="K35"/>
  <c r="J35"/>
  <c r="L35"/>
  <c r="I35"/>
  <c r="K34"/>
  <c r="J34"/>
  <c r="L34"/>
  <c r="I34"/>
  <c r="K33"/>
  <c r="J33"/>
  <c r="L33"/>
  <c r="I33"/>
  <c r="K32"/>
  <c r="J32"/>
  <c r="L32"/>
  <c r="I32"/>
  <c r="K31"/>
  <c r="J31"/>
  <c r="L31"/>
  <c r="I31"/>
  <c r="K30"/>
  <c r="J30"/>
  <c r="L30"/>
  <c r="I30"/>
  <c r="K29"/>
  <c r="J29"/>
  <c r="L29"/>
  <c r="I29"/>
  <c r="K28"/>
  <c r="J28"/>
  <c r="L28"/>
  <c r="I28"/>
  <c r="K27"/>
  <c r="J27"/>
  <c r="M27"/>
  <c r="I27"/>
  <c r="K26"/>
  <c r="J26"/>
  <c r="M26"/>
  <c r="I26"/>
  <c r="K25"/>
  <c r="J25"/>
  <c r="M25"/>
  <c r="I25"/>
  <c r="K24"/>
  <c r="J24"/>
  <c r="M24"/>
  <c r="I24"/>
  <c r="K23"/>
  <c r="J23"/>
  <c r="M23"/>
  <c r="I23"/>
  <c r="K22"/>
  <c r="J22"/>
  <c r="M22"/>
  <c r="I22"/>
  <c r="K21"/>
  <c r="J21"/>
  <c r="M21"/>
  <c r="I21"/>
  <c r="K20"/>
  <c r="J20"/>
  <c r="M20"/>
  <c r="I20"/>
  <c r="K19"/>
  <c r="J19"/>
  <c r="M19"/>
  <c r="I19"/>
  <c r="K18"/>
  <c r="J18"/>
  <c r="M18"/>
  <c r="I18"/>
  <c r="K17"/>
  <c r="J17"/>
  <c r="M17"/>
  <c r="I17"/>
  <c r="K16"/>
  <c r="J16"/>
  <c r="M16"/>
  <c r="I16"/>
  <c r="K15"/>
  <c r="J15"/>
  <c r="M15"/>
  <c r="I15"/>
  <c r="K14"/>
  <c r="J14"/>
  <c r="M14"/>
  <c r="I14"/>
  <c r="K13"/>
  <c r="J13"/>
  <c r="M13"/>
  <c r="I13"/>
  <c r="K12"/>
  <c r="J12"/>
  <c r="M12"/>
  <c r="I12"/>
  <c r="K11"/>
  <c r="K155" s="1"/>
  <c r="J11"/>
  <c r="M11"/>
  <c r="I11"/>
  <c r="J20" i="21"/>
  <c r="J17" i="18"/>
  <c r="E12" i="1" s="1"/>
  <c r="K12"/>
  <c r="I30" i="18"/>
  <c r="J30" s="1"/>
  <c r="Z49" i="20"/>
  <c r="C12" i="19"/>
  <c r="F12"/>
  <c r="S46" i="20"/>
  <c r="P46"/>
  <c r="E12" i="19" s="1"/>
  <c r="M46" i="20"/>
  <c r="H46"/>
  <c r="K45"/>
  <c r="J45"/>
  <c r="L45"/>
  <c r="L46" s="1"/>
  <c r="B12" i="19" s="1"/>
  <c r="I45" i="20"/>
  <c r="I46" s="1"/>
  <c r="D12" i="19" s="1"/>
  <c r="C11"/>
  <c r="F11"/>
  <c r="S42" i="20"/>
  <c r="P42"/>
  <c r="H42"/>
  <c r="M42"/>
  <c r="K41"/>
  <c r="J41"/>
  <c r="L41"/>
  <c r="I41"/>
  <c r="K40"/>
  <c r="J40"/>
  <c r="L40"/>
  <c r="I40"/>
  <c r="K39"/>
  <c r="J39"/>
  <c r="L39"/>
  <c r="I39"/>
  <c r="K38"/>
  <c r="J38"/>
  <c r="L38"/>
  <c r="I38"/>
  <c r="K37"/>
  <c r="J37"/>
  <c r="L37"/>
  <c r="I37"/>
  <c r="K36"/>
  <c r="J36"/>
  <c r="L36"/>
  <c r="I36"/>
  <c r="K35"/>
  <c r="J35"/>
  <c r="L35"/>
  <c r="I35"/>
  <c r="K34"/>
  <c r="J34"/>
  <c r="L34"/>
  <c r="I34"/>
  <c r="K33"/>
  <c r="J33"/>
  <c r="L33"/>
  <c r="I33"/>
  <c r="K32"/>
  <c r="J32"/>
  <c r="L32"/>
  <c r="I32"/>
  <c r="K31"/>
  <c r="J31"/>
  <c r="L31"/>
  <c r="I31"/>
  <c r="K30"/>
  <c r="J30"/>
  <c r="L30"/>
  <c r="I30"/>
  <c r="K29"/>
  <c r="J29"/>
  <c r="L29"/>
  <c r="I29"/>
  <c r="K28"/>
  <c r="J28"/>
  <c r="L28"/>
  <c r="I28"/>
  <c r="K27"/>
  <c r="J27"/>
  <c r="L27"/>
  <c r="I27"/>
  <c r="K26"/>
  <c r="J26"/>
  <c r="L26"/>
  <c r="I26"/>
  <c r="K25"/>
  <c r="J25"/>
  <c r="L25"/>
  <c r="I25"/>
  <c r="K24"/>
  <c r="J24"/>
  <c r="L24"/>
  <c r="I24"/>
  <c r="K23"/>
  <c r="J23"/>
  <c r="L23"/>
  <c r="I23"/>
  <c r="K22"/>
  <c r="J22"/>
  <c r="L22"/>
  <c r="I22"/>
  <c r="K21"/>
  <c r="J21"/>
  <c r="L21"/>
  <c r="I21"/>
  <c r="K20"/>
  <c r="J20"/>
  <c r="L20"/>
  <c r="I20"/>
  <c r="K19"/>
  <c r="J19"/>
  <c r="L19"/>
  <c r="I19"/>
  <c r="K18"/>
  <c r="J18"/>
  <c r="L18"/>
  <c r="I18"/>
  <c r="K17"/>
  <c r="J17"/>
  <c r="L17"/>
  <c r="I17"/>
  <c r="K16"/>
  <c r="J16"/>
  <c r="L16"/>
  <c r="I16"/>
  <c r="K15"/>
  <c r="J15"/>
  <c r="L15"/>
  <c r="I15"/>
  <c r="K14"/>
  <c r="J14"/>
  <c r="L14"/>
  <c r="I14"/>
  <c r="K13"/>
  <c r="J13"/>
  <c r="L13"/>
  <c r="I13"/>
  <c r="K12"/>
  <c r="J12"/>
  <c r="L12"/>
  <c r="I12"/>
  <c r="K11"/>
  <c r="K49" s="1"/>
  <c r="J11"/>
  <c r="L11"/>
  <c r="I11"/>
  <c r="J20" i="18"/>
  <c r="J17" i="15"/>
  <c r="E11" i="1" s="1"/>
  <c r="K11"/>
  <c r="I30" i="15"/>
  <c r="J30" s="1"/>
  <c r="Z155" i="17"/>
  <c r="C18" i="16"/>
  <c r="F18"/>
  <c r="S152" i="17"/>
  <c r="P152"/>
  <c r="E18" i="16" s="1"/>
  <c r="M152" i="17"/>
  <c r="H152"/>
  <c r="K151"/>
  <c r="J151"/>
  <c r="L151"/>
  <c r="I151"/>
  <c r="K150"/>
  <c r="J150"/>
  <c r="L150"/>
  <c r="I150"/>
  <c r="K149"/>
  <c r="J149"/>
  <c r="L149"/>
  <c r="I149"/>
  <c r="K148"/>
  <c r="J148"/>
  <c r="L148"/>
  <c r="I148"/>
  <c r="K147"/>
  <c r="J147"/>
  <c r="L147"/>
  <c r="I147"/>
  <c r="K146"/>
  <c r="J146"/>
  <c r="L146"/>
  <c r="I146"/>
  <c r="K145"/>
  <c r="J145"/>
  <c r="L145"/>
  <c r="I145"/>
  <c r="K144"/>
  <c r="J144"/>
  <c r="L144"/>
  <c r="L152" s="1"/>
  <c r="B18" i="16" s="1"/>
  <c r="I144" i="17"/>
  <c r="I152" s="1"/>
  <c r="D18" i="16" s="1"/>
  <c r="F17"/>
  <c r="S141" i="17"/>
  <c r="P141"/>
  <c r="E17" i="16" s="1"/>
  <c r="K140" i="17"/>
  <c r="J140"/>
  <c r="L140"/>
  <c r="I140"/>
  <c r="K139"/>
  <c r="J139"/>
  <c r="L139"/>
  <c r="I139"/>
  <c r="K138"/>
  <c r="J138"/>
  <c r="L138"/>
  <c r="I138"/>
  <c r="K137"/>
  <c r="J137"/>
  <c r="L137"/>
  <c r="I137"/>
  <c r="K136"/>
  <c r="J136"/>
  <c r="L136"/>
  <c r="I136"/>
  <c r="K135"/>
  <c r="J135"/>
  <c r="L135"/>
  <c r="I135"/>
  <c r="K134"/>
  <c r="J134"/>
  <c r="L134"/>
  <c r="I134"/>
  <c r="K133"/>
  <c r="J133"/>
  <c r="L133"/>
  <c r="I133"/>
  <c r="K132"/>
  <c r="J132"/>
  <c r="L132"/>
  <c r="I132"/>
  <c r="K131"/>
  <c r="J131"/>
  <c r="L131"/>
  <c r="I131"/>
  <c r="K130"/>
  <c r="J130"/>
  <c r="L130"/>
  <c r="I130"/>
  <c r="K129"/>
  <c r="J129"/>
  <c r="L129"/>
  <c r="I129"/>
  <c r="K128"/>
  <c r="J128"/>
  <c r="L128"/>
  <c r="I128"/>
  <c r="K127"/>
  <c r="J127"/>
  <c r="L127"/>
  <c r="I127"/>
  <c r="K126"/>
  <c r="J126"/>
  <c r="L126"/>
  <c r="I126"/>
  <c r="K125"/>
  <c r="J125"/>
  <c r="L125"/>
  <c r="I125"/>
  <c r="K124"/>
  <c r="J124"/>
  <c r="M124"/>
  <c r="I124"/>
  <c r="K123"/>
  <c r="J123"/>
  <c r="M123"/>
  <c r="I123"/>
  <c r="K122"/>
  <c r="J122"/>
  <c r="M122"/>
  <c r="I122"/>
  <c r="K121"/>
  <c r="J121"/>
  <c r="M121"/>
  <c r="I121"/>
  <c r="K120"/>
  <c r="J120"/>
  <c r="M120"/>
  <c r="I120"/>
  <c r="K119"/>
  <c r="J119"/>
  <c r="M119"/>
  <c r="I119"/>
  <c r="K118"/>
  <c r="J118"/>
  <c r="M118"/>
  <c r="I118"/>
  <c r="K117"/>
  <c r="J117"/>
  <c r="M117"/>
  <c r="I117"/>
  <c r="K116"/>
  <c r="J116"/>
  <c r="M116"/>
  <c r="I116"/>
  <c r="K115"/>
  <c r="J115"/>
  <c r="M115"/>
  <c r="I115"/>
  <c r="K114"/>
  <c r="J114"/>
  <c r="M114"/>
  <c r="I114"/>
  <c r="K113"/>
  <c r="J113"/>
  <c r="M113"/>
  <c r="I113"/>
  <c r="K112"/>
  <c r="J112"/>
  <c r="M112"/>
  <c r="I112"/>
  <c r="K111"/>
  <c r="J111"/>
  <c r="M111"/>
  <c r="I111"/>
  <c r="K110"/>
  <c r="J110"/>
  <c r="M110"/>
  <c r="I110"/>
  <c r="K109"/>
  <c r="J109"/>
  <c r="M109"/>
  <c r="I109"/>
  <c r="K108"/>
  <c r="J108"/>
  <c r="M108"/>
  <c r="I108"/>
  <c r="K107"/>
  <c r="J107"/>
  <c r="M107"/>
  <c r="I107"/>
  <c r="K106"/>
  <c r="J106"/>
  <c r="M106"/>
  <c r="I106"/>
  <c r="K105"/>
  <c r="J105"/>
  <c r="M105"/>
  <c r="I105"/>
  <c r="K104"/>
  <c r="J104"/>
  <c r="M104"/>
  <c r="H141" s="1"/>
  <c r="I104"/>
  <c r="K103"/>
  <c r="J103"/>
  <c r="L103"/>
  <c r="G141" s="1"/>
  <c r="I103"/>
  <c r="I141" s="1"/>
  <c r="D17" i="16" s="1"/>
  <c r="E16"/>
  <c r="S100" i="17"/>
  <c r="F16" i="16" s="1"/>
  <c r="P100" i="17"/>
  <c r="H100"/>
  <c r="M100"/>
  <c r="C16" i="16" s="1"/>
  <c r="K99" i="17"/>
  <c r="J99"/>
  <c r="L99"/>
  <c r="I99"/>
  <c r="K98"/>
  <c r="J98"/>
  <c r="L98"/>
  <c r="I98"/>
  <c r="K97"/>
  <c r="J97"/>
  <c r="L97"/>
  <c r="I97"/>
  <c r="K96"/>
  <c r="J96"/>
  <c r="L96"/>
  <c r="I96"/>
  <c r="K95"/>
  <c r="J95"/>
  <c r="L95"/>
  <c r="I95"/>
  <c r="K94"/>
  <c r="J94"/>
  <c r="L94"/>
  <c r="I94"/>
  <c r="K93"/>
  <c r="J93"/>
  <c r="L93"/>
  <c r="I93"/>
  <c r="K92"/>
  <c r="J92"/>
  <c r="L92"/>
  <c r="I92"/>
  <c r="K91"/>
  <c r="J91"/>
  <c r="L91"/>
  <c r="I91"/>
  <c r="K90"/>
  <c r="J90"/>
  <c r="L90"/>
  <c r="I90"/>
  <c r="K89"/>
  <c r="J89"/>
  <c r="L89"/>
  <c r="I89"/>
  <c r="K88"/>
  <c r="J88"/>
  <c r="L88"/>
  <c r="I88"/>
  <c r="K87"/>
  <c r="J87"/>
  <c r="L87"/>
  <c r="I87"/>
  <c r="K86"/>
  <c r="J86"/>
  <c r="L86"/>
  <c r="I86"/>
  <c r="K85"/>
  <c r="J85"/>
  <c r="L85"/>
  <c r="I85"/>
  <c r="K84"/>
  <c r="J84"/>
  <c r="L84"/>
  <c r="I84"/>
  <c r="K83"/>
  <c r="J83"/>
  <c r="L83"/>
  <c r="I83"/>
  <c r="K82"/>
  <c r="J82"/>
  <c r="L82"/>
  <c r="I82"/>
  <c r="K81"/>
  <c r="J81"/>
  <c r="L81"/>
  <c r="I81"/>
  <c r="K80"/>
  <c r="J80"/>
  <c r="L80"/>
  <c r="I80"/>
  <c r="K79"/>
  <c r="J79"/>
  <c r="L79"/>
  <c r="I79"/>
  <c r="K78"/>
  <c r="J78"/>
  <c r="L78"/>
  <c r="I78"/>
  <c r="K77"/>
  <c r="J77"/>
  <c r="L77"/>
  <c r="I77"/>
  <c r="K76"/>
  <c r="J76"/>
  <c r="L76"/>
  <c r="I76"/>
  <c r="K75"/>
  <c r="J75"/>
  <c r="L75"/>
  <c r="I75"/>
  <c r="K74"/>
  <c r="J74"/>
  <c r="L74"/>
  <c r="I74"/>
  <c r="K73"/>
  <c r="J73"/>
  <c r="L73"/>
  <c r="G100" s="1"/>
  <c r="I73"/>
  <c r="I100" s="1"/>
  <c r="D16" i="16" s="1"/>
  <c r="E15"/>
  <c r="S70" i="17"/>
  <c r="F15" i="16" s="1"/>
  <c r="P70" i="17"/>
  <c r="H70"/>
  <c r="M70"/>
  <c r="C15" i="16" s="1"/>
  <c r="K69" i="17"/>
  <c r="J69"/>
  <c r="L69"/>
  <c r="I69"/>
  <c r="K68"/>
  <c r="J68"/>
  <c r="L68"/>
  <c r="I68"/>
  <c r="K67"/>
  <c r="J67"/>
  <c r="L67"/>
  <c r="I67"/>
  <c r="K66"/>
  <c r="J66"/>
  <c r="L66"/>
  <c r="I66"/>
  <c r="K65"/>
  <c r="J65"/>
  <c r="L65"/>
  <c r="I65"/>
  <c r="K64"/>
  <c r="J64"/>
  <c r="L64"/>
  <c r="I64"/>
  <c r="K63"/>
  <c r="J63"/>
  <c r="L63"/>
  <c r="I63"/>
  <c r="K62"/>
  <c r="J62"/>
  <c r="L62"/>
  <c r="I62"/>
  <c r="K61"/>
  <c r="J61"/>
  <c r="L61"/>
  <c r="I61"/>
  <c r="K60"/>
  <c r="J60"/>
  <c r="L60"/>
  <c r="I60"/>
  <c r="K59"/>
  <c r="J59"/>
  <c r="L59"/>
  <c r="I59"/>
  <c r="K58"/>
  <c r="J58"/>
  <c r="L58"/>
  <c r="I58"/>
  <c r="K57"/>
  <c r="J57"/>
  <c r="L57"/>
  <c r="G70" s="1"/>
  <c r="I57"/>
  <c r="I70" s="1"/>
  <c r="D15" i="16" s="1"/>
  <c r="E14"/>
  <c r="S54" i="17"/>
  <c r="F14" i="16" s="1"/>
  <c r="P54" i="17"/>
  <c r="K53"/>
  <c r="J53"/>
  <c r="L53"/>
  <c r="I53"/>
  <c r="K52"/>
  <c r="J52"/>
  <c r="L52"/>
  <c r="I52"/>
  <c r="K51"/>
  <c r="J51"/>
  <c r="L51"/>
  <c r="I51"/>
  <c r="K50"/>
  <c r="J50"/>
  <c r="L50"/>
  <c r="I50"/>
  <c r="K49"/>
  <c r="J49"/>
  <c r="L49"/>
  <c r="I49"/>
  <c r="K48"/>
  <c r="J48"/>
  <c r="L48"/>
  <c r="I48"/>
  <c r="K47"/>
  <c r="J47"/>
  <c r="L47"/>
  <c r="I47"/>
  <c r="K46"/>
  <c r="J46"/>
  <c r="L46"/>
  <c r="I46"/>
  <c r="K45"/>
  <c r="J45"/>
  <c r="L45"/>
  <c r="I45"/>
  <c r="K44"/>
  <c r="J44"/>
  <c r="L44"/>
  <c r="I44"/>
  <c r="K43"/>
  <c r="J43"/>
  <c r="M43"/>
  <c r="M54" s="1"/>
  <c r="C14" i="16" s="1"/>
  <c r="I43" i="17"/>
  <c r="K42"/>
  <c r="J42"/>
  <c r="L42"/>
  <c r="I42"/>
  <c r="K41"/>
  <c r="J41"/>
  <c r="L41"/>
  <c r="I41"/>
  <c r="K40"/>
  <c r="J40"/>
  <c r="L40"/>
  <c r="G54" s="1"/>
  <c r="I40"/>
  <c r="I54" s="1"/>
  <c r="D14" i="16" s="1"/>
  <c r="E13"/>
  <c r="S37" i="17"/>
  <c r="F13" i="16" s="1"/>
  <c r="P37" i="17"/>
  <c r="H37"/>
  <c r="M37"/>
  <c r="C13" i="16" s="1"/>
  <c r="K36" i="17"/>
  <c r="J36"/>
  <c r="L36"/>
  <c r="I36"/>
  <c r="K35"/>
  <c r="J35"/>
  <c r="L35"/>
  <c r="I35"/>
  <c r="K34"/>
  <c r="J34"/>
  <c r="L34"/>
  <c r="I34"/>
  <c r="K33"/>
  <c r="J33"/>
  <c r="L33"/>
  <c r="I33"/>
  <c r="K32"/>
  <c r="J32"/>
  <c r="L32"/>
  <c r="I32"/>
  <c r="K31"/>
  <c r="J31"/>
  <c r="L31"/>
  <c r="I31"/>
  <c r="K30"/>
  <c r="J30"/>
  <c r="L30"/>
  <c r="I30"/>
  <c r="K29"/>
  <c r="J29"/>
  <c r="L29"/>
  <c r="I29"/>
  <c r="K28"/>
  <c r="J28"/>
  <c r="L28"/>
  <c r="G37" s="1"/>
  <c r="I28"/>
  <c r="I37" s="1"/>
  <c r="D13" i="16" s="1"/>
  <c r="E12"/>
  <c r="S25" i="17"/>
  <c r="F12" i="16" s="1"/>
  <c r="P25" i="17"/>
  <c r="H25"/>
  <c r="M25"/>
  <c r="C12" i="16" s="1"/>
  <c r="K24" i="17"/>
  <c r="J24"/>
  <c r="L24"/>
  <c r="G25" s="1"/>
  <c r="I24"/>
  <c r="I25" s="1"/>
  <c r="D12" i="16" s="1"/>
  <c r="E11"/>
  <c r="S21" i="17"/>
  <c r="F11" i="16" s="1"/>
  <c r="P21" i="17"/>
  <c r="M21"/>
  <c r="C11" i="16" s="1"/>
  <c r="K20" i="17"/>
  <c r="J20"/>
  <c r="L20"/>
  <c r="I20"/>
  <c r="K19"/>
  <c r="J19"/>
  <c r="L19"/>
  <c r="I19"/>
  <c r="K18"/>
  <c r="J18"/>
  <c r="L18"/>
  <c r="I18"/>
  <c r="K17"/>
  <c r="J17"/>
  <c r="M17"/>
  <c r="I17"/>
  <c r="K16"/>
  <c r="J16"/>
  <c r="M16"/>
  <c r="I16"/>
  <c r="K15"/>
  <c r="J15"/>
  <c r="M15"/>
  <c r="I15"/>
  <c r="K14"/>
  <c r="J14"/>
  <c r="M14"/>
  <c r="I14"/>
  <c r="K13"/>
  <c r="J13"/>
  <c r="M13"/>
  <c r="H21" s="1"/>
  <c r="I13"/>
  <c r="K12"/>
  <c r="J12"/>
  <c r="L12"/>
  <c r="I12"/>
  <c r="K11"/>
  <c r="K155" s="1"/>
  <c r="J11"/>
  <c r="L11"/>
  <c r="I11"/>
  <c r="I21" s="1"/>
  <c r="D11" i="16" s="1"/>
  <c r="J20" i="15"/>
  <c r="J17" i="12"/>
  <c r="E10" i="1" s="1"/>
  <c r="K10"/>
  <c r="I30" i="12"/>
  <c r="J30" s="1"/>
  <c r="Z170" i="14"/>
  <c r="F36" i="13"/>
  <c r="S167" i="14"/>
  <c r="K166"/>
  <c r="J166"/>
  <c r="L166"/>
  <c r="I166"/>
  <c r="K165"/>
  <c r="J165"/>
  <c r="P165"/>
  <c r="M165"/>
  <c r="I165"/>
  <c r="K164"/>
  <c r="J164"/>
  <c r="P164"/>
  <c r="P167" s="1"/>
  <c r="E36" i="13" s="1"/>
  <c r="M164" i="14"/>
  <c r="I164"/>
  <c r="K163"/>
  <c r="J163"/>
  <c r="L163"/>
  <c r="I163"/>
  <c r="K162"/>
  <c r="J162"/>
  <c r="L162"/>
  <c r="L167" s="1"/>
  <c r="B36" i="13" s="1"/>
  <c r="I162" i="14"/>
  <c r="I167" s="1"/>
  <c r="D36" i="13" s="1"/>
  <c r="C35"/>
  <c r="F35"/>
  <c r="S159" i="14"/>
  <c r="S169" s="1"/>
  <c r="F37" i="13" s="1"/>
  <c r="P159" i="14"/>
  <c r="P169" s="1"/>
  <c r="E37" i="13" s="1"/>
  <c r="H159" i="14"/>
  <c r="M159"/>
  <c r="K158"/>
  <c r="J158"/>
  <c r="L158"/>
  <c r="I158"/>
  <c r="S152"/>
  <c r="F31" i="13" s="1"/>
  <c r="H152" i="14"/>
  <c r="M152"/>
  <c r="C31" i="13" s="1"/>
  <c r="K151" i="14"/>
  <c r="J151"/>
  <c r="P151"/>
  <c r="P152" s="1"/>
  <c r="E31" i="13" s="1"/>
  <c r="L151" i="14"/>
  <c r="G152" s="1"/>
  <c r="I151"/>
  <c r="I152" s="1"/>
  <c r="D31" i="13" s="1"/>
  <c r="C30"/>
  <c r="F30"/>
  <c r="S148" i="14"/>
  <c r="H148"/>
  <c r="M148"/>
  <c r="K147"/>
  <c r="J147"/>
  <c r="P147"/>
  <c r="L147"/>
  <c r="I147"/>
  <c r="K146"/>
  <c r="J146"/>
  <c r="P146"/>
  <c r="L146"/>
  <c r="I146"/>
  <c r="K145"/>
  <c r="J145"/>
  <c r="P145"/>
  <c r="L145"/>
  <c r="I145"/>
  <c r="K144"/>
  <c r="J144"/>
  <c r="P144"/>
  <c r="L144"/>
  <c r="I144"/>
  <c r="K143"/>
  <c r="J143"/>
  <c r="P143"/>
  <c r="P148" s="1"/>
  <c r="E30" i="13" s="1"/>
  <c r="L143" i="14"/>
  <c r="I143"/>
  <c r="S140"/>
  <c r="F29" i="13" s="1"/>
  <c r="K139" i="14"/>
  <c r="J139"/>
  <c r="L139"/>
  <c r="I139"/>
  <c r="K138"/>
  <c r="J138"/>
  <c r="S138"/>
  <c r="P138"/>
  <c r="L138"/>
  <c r="I138"/>
  <c r="K137"/>
  <c r="J137"/>
  <c r="P137"/>
  <c r="M137"/>
  <c r="H140" s="1"/>
  <c r="I137"/>
  <c r="K136"/>
  <c r="J136"/>
  <c r="P136"/>
  <c r="P140" s="1"/>
  <c r="E29" i="13" s="1"/>
  <c r="L136" i="14"/>
  <c r="G140" s="1"/>
  <c r="I136"/>
  <c r="I140" s="1"/>
  <c r="D29" i="13" s="1"/>
  <c r="S133" i="14"/>
  <c r="F28" i="13" s="1"/>
  <c r="K132" i="14"/>
  <c r="J132"/>
  <c r="L132"/>
  <c r="I132"/>
  <c r="K131"/>
  <c r="J131"/>
  <c r="M131"/>
  <c r="I131"/>
  <c r="K130"/>
  <c r="J130"/>
  <c r="P130"/>
  <c r="P133" s="1"/>
  <c r="E28" i="13" s="1"/>
  <c r="L130" i="14"/>
  <c r="I130"/>
  <c r="I133" s="1"/>
  <c r="D28" i="13" s="1"/>
  <c r="S127" i="14"/>
  <c r="F27" i="13" s="1"/>
  <c r="K126" i="14"/>
  <c r="J126"/>
  <c r="L126"/>
  <c r="I126"/>
  <c r="K125"/>
  <c r="J125"/>
  <c r="P125"/>
  <c r="M125"/>
  <c r="H127" s="1"/>
  <c r="I125"/>
  <c r="K124"/>
  <c r="J124"/>
  <c r="P124"/>
  <c r="P127" s="1"/>
  <c r="E27" i="13" s="1"/>
  <c r="L124" i="14"/>
  <c r="I124"/>
  <c r="I127" s="1"/>
  <c r="D27" i="13" s="1"/>
  <c r="K123" i="14"/>
  <c r="J123"/>
  <c r="S123"/>
  <c r="L123"/>
  <c r="I123"/>
  <c r="F26" i="13"/>
  <c r="S120" i="14"/>
  <c r="K119"/>
  <c r="J119"/>
  <c r="L119"/>
  <c r="I119"/>
  <c r="K118"/>
  <c r="J118"/>
  <c r="P118"/>
  <c r="P120" s="1"/>
  <c r="E26" i="13" s="1"/>
  <c r="M118" i="14"/>
  <c r="H120" s="1"/>
  <c r="I118"/>
  <c r="K117"/>
  <c r="J117"/>
  <c r="P117"/>
  <c r="L117"/>
  <c r="L120" s="1"/>
  <c r="B26" i="13" s="1"/>
  <c r="I117" i="14"/>
  <c r="C25" i="13"/>
  <c r="F25"/>
  <c r="S114" i="14"/>
  <c r="P114"/>
  <c r="E25" i="13" s="1"/>
  <c r="H114" i="14"/>
  <c r="M114"/>
  <c r="K113"/>
  <c r="J113"/>
  <c r="L113"/>
  <c r="I113"/>
  <c r="K112"/>
  <c r="J112"/>
  <c r="P112"/>
  <c r="L112"/>
  <c r="G114" s="1"/>
  <c r="I112"/>
  <c r="S109"/>
  <c r="F24" i="13" s="1"/>
  <c r="H109" i="14"/>
  <c r="M109"/>
  <c r="C24" i="13" s="1"/>
  <c r="K108" i="14"/>
  <c r="J108"/>
  <c r="P108"/>
  <c r="L108"/>
  <c r="I108"/>
  <c r="K107"/>
  <c r="J107"/>
  <c r="P107"/>
  <c r="P109" s="1"/>
  <c r="E24" i="13" s="1"/>
  <c r="L107" i="14"/>
  <c r="I107"/>
  <c r="K106"/>
  <c r="J106"/>
  <c r="L106"/>
  <c r="I106"/>
  <c r="I109" s="1"/>
  <c r="D24" i="13" s="1"/>
  <c r="E23"/>
  <c r="S103" i="14"/>
  <c r="F23" i="13" s="1"/>
  <c r="P103" i="14"/>
  <c r="K102"/>
  <c r="J102"/>
  <c r="M102"/>
  <c r="M103" s="1"/>
  <c r="C23" i="13" s="1"/>
  <c r="I102" i="14"/>
  <c r="K101"/>
  <c r="J101"/>
  <c r="L101"/>
  <c r="G103" s="1"/>
  <c r="I101"/>
  <c r="I103" s="1"/>
  <c r="D23" i="13" s="1"/>
  <c r="S98" i="14"/>
  <c r="F22" i="13" s="1"/>
  <c r="K97" i="14"/>
  <c r="J97"/>
  <c r="L97"/>
  <c r="I97"/>
  <c r="K96"/>
  <c r="J96"/>
  <c r="P96"/>
  <c r="M96"/>
  <c r="M98" s="1"/>
  <c r="C22" i="13" s="1"/>
  <c r="I96" i="14"/>
  <c r="K95"/>
  <c r="J95"/>
  <c r="P95"/>
  <c r="L95"/>
  <c r="I95"/>
  <c r="I98" s="1"/>
  <c r="D22" i="13" s="1"/>
  <c r="K94" i="14"/>
  <c r="J94"/>
  <c r="P94"/>
  <c r="L94"/>
  <c r="I94"/>
  <c r="F21" i="13"/>
  <c r="S91" i="14"/>
  <c r="P91"/>
  <c r="E21" i="13" s="1"/>
  <c r="K90" i="14"/>
  <c r="J90"/>
  <c r="P90"/>
  <c r="M90"/>
  <c r="I90"/>
  <c r="K89"/>
  <c r="J89"/>
  <c r="P89"/>
  <c r="L89"/>
  <c r="I89"/>
  <c r="K88"/>
  <c r="J88"/>
  <c r="M88"/>
  <c r="I88"/>
  <c r="K87"/>
  <c r="J87"/>
  <c r="L87"/>
  <c r="I87"/>
  <c r="K86"/>
  <c r="J86"/>
  <c r="L86"/>
  <c r="G91" s="1"/>
  <c r="I86"/>
  <c r="K85"/>
  <c r="J85"/>
  <c r="P85"/>
  <c r="L85"/>
  <c r="L91" s="1"/>
  <c r="B21" i="13" s="1"/>
  <c r="I85" i="14"/>
  <c r="C17" i="13"/>
  <c r="F17"/>
  <c r="S79" i="14"/>
  <c r="P79"/>
  <c r="E17" i="13" s="1"/>
  <c r="H79" i="14"/>
  <c r="M79"/>
  <c r="K78"/>
  <c r="J78"/>
  <c r="L78"/>
  <c r="G79" s="1"/>
  <c r="I78"/>
  <c r="I79" s="1"/>
  <c r="D17" i="13" s="1"/>
  <c r="C16"/>
  <c r="H75" i="14"/>
  <c r="M75"/>
  <c r="K74"/>
  <c r="J74"/>
  <c r="L74"/>
  <c r="I74"/>
  <c r="K73"/>
  <c r="J73"/>
  <c r="L73"/>
  <c r="I73"/>
  <c r="K72"/>
  <c r="J72"/>
  <c r="L72"/>
  <c r="I72"/>
  <c r="K71"/>
  <c r="J71"/>
  <c r="L71"/>
  <c r="I71"/>
  <c r="K70"/>
  <c r="J70"/>
  <c r="L70"/>
  <c r="I70"/>
  <c r="K69"/>
  <c r="J69"/>
  <c r="L69"/>
  <c r="I69"/>
  <c r="K68"/>
  <c r="J68"/>
  <c r="L68"/>
  <c r="I68"/>
  <c r="K67"/>
  <c r="J67"/>
  <c r="P67"/>
  <c r="L67"/>
  <c r="I67"/>
  <c r="K66"/>
  <c r="J66"/>
  <c r="L66"/>
  <c r="I66"/>
  <c r="K65"/>
  <c r="J65"/>
  <c r="S65"/>
  <c r="L65"/>
  <c r="I65"/>
  <c r="K64"/>
  <c r="J64"/>
  <c r="S64"/>
  <c r="P64"/>
  <c r="L64"/>
  <c r="G75" s="1"/>
  <c r="I64"/>
  <c r="K63"/>
  <c r="J63"/>
  <c r="S63"/>
  <c r="L63"/>
  <c r="I63"/>
  <c r="K62"/>
  <c r="J62"/>
  <c r="S62"/>
  <c r="S75" s="1"/>
  <c r="F16" i="13" s="1"/>
  <c r="P62" i="14"/>
  <c r="P75" s="1"/>
  <c r="E16" i="13" s="1"/>
  <c r="L62" i="14"/>
  <c r="I62"/>
  <c r="I75" s="1"/>
  <c r="D16" i="13" s="1"/>
  <c r="S59" i="14"/>
  <c r="F15" i="13" s="1"/>
  <c r="H59" i="14"/>
  <c r="M59"/>
  <c r="C15" i="13" s="1"/>
  <c r="K58" i="14"/>
  <c r="J58"/>
  <c r="P58"/>
  <c r="L58"/>
  <c r="I58"/>
  <c r="K57"/>
  <c r="J57"/>
  <c r="P57"/>
  <c r="L57"/>
  <c r="I57"/>
  <c r="K56"/>
  <c r="J56"/>
  <c r="P56"/>
  <c r="L56"/>
  <c r="I56"/>
  <c r="K55"/>
  <c r="J55"/>
  <c r="P55"/>
  <c r="L55"/>
  <c r="I55"/>
  <c r="K54"/>
  <c r="J54"/>
  <c r="L54"/>
  <c r="I54"/>
  <c r="K53"/>
  <c r="J53"/>
  <c r="P53"/>
  <c r="L53"/>
  <c r="I53"/>
  <c r="K52"/>
  <c r="J52"/>
  <c r="P52"/>
  <c r="L52"/>
  <c r="I52"/>
  <c r="K51"/>
  <c r="J51"/>
  <c r="P51"/>
  <c r="L51"/>
  <c r="I51"/>
  <c r="K50"/>
  <c r="J50"/>
  <c r="L50"/>
  <c r="I50"/>
  <c r="K49"/>
  <c r="J49"/>
  <c r="P49"/>
  <c r="L49"/>
  <c r="I49"/>
  <c r="K48"/>
  <c r="J48"/>
  <c r="L48"/>
  <c r="I48"/>
  <c r="K47"/>
  <c r="J47"/>
  <c r="L47"/>
  <c r="I47"/>
  <c r="K46"/>
  <c r="J46"/>
  <c r="P46"/>
  <c r="L46"/>
  <c r="I46"/>
  <c r="K45"/>
  <c r="J45"/>
  <c r="P45"/>
  <c r="P59" s="1"/>
  <c r="E15" i="13" s="1"/>
  <c r="L45" i="14"/>
  <c r="G59" s="1"/>
  <c r="I45"/>
  <c r="S42"/>
  <c r="F14" i="13" s="1"/>
  <c r="K41" i="14"/>
  <c r="J41"/>
  <c r="P41"/>
  <c r="L41"/>
  <c r="I41"/>
  <c r="K40"/>
  <c r="J40"/>
  <c r="L40"/>
  <c r="I40"/>
  <c r="K39"/>
  <c r="J39"/>
  <c r="P39"/>
  <c r="L39"/>
  <c r="I39"/>
  <c r="K38"/>
  <c r="J38"/>
  <c r="P38"/>
  <c r="P42" s="1"/>
  <c r="E14" i="13" s="1"/>
  <c r="L38" i="14"/>
  <c r="I38"/>
  <c r="K37"/>
  <c r="J37"/>
  <c r="M37"/>
  <c r="I37"/>
  <c r="K36"/>
  <c r="J36"/>
  <c r="M36"/>
  <c r="I36"/>
  <c r="K35"/>
  <c r="J35"/>
  <c r="M35"/>
  <c r="H42" s="1"/>
  <c r="I35"/>
  <c r="K34"/>
  <c r="J34"/>
  <c r="L34"/>
  <c r="I34"/>
  <c r="K33"/>
  <c r="J33"/>
  <c r="L33"/>
  <c r="I33"/>
  <c r="K32"/>
  <c r="J32"/>
  <c r="L32"/>
  <c r="I32"/>
  <c r="C13" i="13"/>
  <c r="F13"/>
  <c r="S29" i="14"/>
  <c r="H29"/>
  <c r="M29"/>
  <c r="K28"/>
  <c r="J28"/>
  <c r="P28"/>
  <c r="P29" s="1"/>
  <c r="E13" i="13" s="1"/>
  <c r="L28" i="14"/>
  <c r="G29" s="1"/>
  <c r="I28"/>
  <c r="I29" s="1"/>
  <c r="D13" i="13" s="1"/>
  <c r="S25" i="14"/>
  <c r="H25"/>
  <c r="M25"/>
  <c r="C12" i="13" s="1"/>
  <c r="K24" i="14"/>
  <c r="J24"/>
  <c r="L24"/>
  <c r="I24"/>
  <c r="K23"/>
  <c r="J23"/>
  <c r="P23"/>
  <c r="L23"/>
  <c r="I23"/>
  <c r="K22"/>
  <c r="J22"/>
  <c r="P22"/>
  <c r="L22"/>
  <c r="I22"/>
  <c r="I25" s="1"/>
  <c r="D12" i="13" s="1"/>
  <c r="K21" i="14"/>
  <c r="J21"/>
  <c r="P21"/>
  <c r="L21"/>
  <c r="I21"/>
  <c r="F11" i="13"/>
  <c r="S18" i="14"/>
  <c r="P18"/>
  <c r="L18"/>
  <c r="B11" i="13" s="1"/>
  <c r="K17" i="14"/>
  <c r="J17"/>
  <c r="L17"/>
  <c r="I17"/>
  <c r="K16"/>
  <c r="J16"/>
  <c r="M16"/>
  <c r="I16"/>
  <c r="K15"/>
  <c r="J15"/>
  <c r="L15"/>
  <c r="I15"/>
  <c r="K14"/>
  <c r="J14"/>
  <c r="L14"/>
  <c r="I14"/>
  <c r="K13"/>
  <c r="J13"/>
  <c r="L13"/>
  <c r="I13"/>
  <c r="K12"/>
  <c r="J12"/>
  <c r="L12"/>
  <c r="I12"/>
  <c r="K11"/>
  <c r="J11"/>
  <c r="L11"/>
  <c r="I11"/>
  <c r="J20" i="12"/>
  <c r="J17" i="9"/>
  <c r="E9" i="1" s="1"/>
  <c r="K9"/>
  <c r="I30" i="9"/>
  <c r="J30" s="1"/>
  <c r="Z106" i="11"/>
  <c r="S103"/>
  <c r="F24" i="10" s="1"/>
  <c r="K102" i="11"/>
  <c r="J102"/>
  <c r="L102"/>
  <c r="I102"/>
  <c r="K101"/>
  <c r="J101"/>
  <c r="P101"/>
  <c r="M101"/>
  <c r="M103" s="1"/>
  <c r="C24" i="10" s="1"/>
  <c r="I101" i="11"/>
  <c r="K100"/>
  <c r="J100"/>
  <c r="P100"/>
  <c r="P103" s="1"/>
  <c r="E24" i="10" s="1"/>
  <c r="L100" i="11"/>
  <c r="L103" s="1"/>
  <c r="B24" i="10" s="1"/>
  <c r="I100" i="11"/>
  <c r="I103" s="1"/>
  <c r="D24" i="10" s="1"/>
  <c r="S97" i="11"/>
  <c r="F23" i="10" s="1"/>
  <c r="H97" i="11"/>
  <c r="M97"/>
  <c r="C23" i="10" s="1"/>
  <c r="K96" i="11"/>
  <c r="J96"/>
  <c r="L96"/>
  <c r="I96"/>
  <c r="K95"/>
  <c r="J95"/>
  <c r="P95"/>
  <c r="P97" s="1"/>
  <c r="E23" i="10" s="1"/>
  <c r="L95" i="11"/>
  <c r="I95"/>
  <c r="I97" s="1"/>
  <c r="D23" i="10" s="1"/>
  <c r="H92" i="11"/>
  <c r="M92"/>
  <c r="C22" i="10" s="1"/>
  <c r="K91" i="11"/>
  <c r="J91"/>
  <c r="L91"/>
  <c r="I91"/>
  <c r="K90"/>
  <c r="J90"/>
  <c r="P90"/>
  <c r="L90"/>
  <c r="I90"/>
  <c r="K89"/>
  <c r="J89"/>
  <c r="P89"/>
  <c r="L89"/>
  <c r="I89"/>
  <c r="K88"/>
  <c r="J88"/>
  <c r="P88"/>
  <c r="L88"/>
  <c r="I88"/>
  <c r="K87"/>
  <c r="J87"/>
  <c r="P87"/>
  <c r="L87"/>
  <c r="I87"/>
  <c r="K86"/>
  <c r="J86"/>
  <c r="P86"/>
  <c r="P92" s="1"/>
  <c r="E22" i="10" s="1"/>
  <c r="L86" i="11"/>
  <c r="I86"/>
  <c r="K85"/>
  <c r="J85"/>
  <c r="S85"/>
  <c r="L85"/>
  <c r="I85"/>
  <c r="K84"/>
  <c r="J84"/>
  <c r="S84"/>
  <c r="L84"/>
  <c r="I84"/>
  <c r="K83"/>
  <c r="J83"/>
  <c r="S83"/>
  <c r="L83"/>
  <c r="I83"/>
  <c r="K82"/>
  <c r="J82"/>
  <c r="S82"/>
  <c r="L82"/>
  <c r="I82"/>
  <c r="K81"/>
  <c r="J81"/>
  <c r="S81"/>
  <c r="L81"/>
  <c r="I81"/>
  <c r="K80"/>
  <c r="J80"/>
  <c r="S80"/>
  <c r="L80"/>
  <c r="I80"/>
  <c r="K79"/>
  <c r="J79"/>
  <c r="S79"/>
  <c r="S92" s="1"/>
  <c r="F22" i="10" s="1"/>
  <c r="L79" i="11"/>
  <c r="I79"/>
  <c r="I92" s="1"/>
  <c r="D22" i="10" s="1"/>
  <c r="S76" i="11"/>
  <c r="F21" i="10" s="1"/>
  <c r="K75" i="11"/>
  <c r="J75"/>
  <c r="L75"/>
  <c r="I75"/>
  <c r="K74"/>
  <c r="J74"/>
  <c r="P74"/>
  <c r="L74"/>
  <c r="I74"/>
  <c r="K73"/>
  <c r="J73"/>
  <c r="P73"/>
  <c r="L73"/>
  <c r="I73"/>
  <c r="K72"/>
  <c r="J72"/>
  <c r="P72"/>
  <c r="L72"/>
  <c r="I72"/>
  <c r="K71"/>
  <c r="J71"/>
  <c r="P71"/>
  <c r="L71"/>
  <c r="I71"/>
  <c r="K70"/>
  <c r="J70"/>
  <c r="P70"/>
  <c r="M70"/>
  <c r="I70"/>
  <c r="K69"/>
  <c r="J69"/>
  <c r="P69"/>
  <c r="L69"/>
  <c r="I69"/>
  <c r="K68"/>
  <c r="J68"/>
  <c r="P68"/>
  <c r="L68"/>
  <c r="I68"/>
  <c r="K67"/>
  <c r="J67"/>
  <c r="P67"/>
  <c r="L67"/>
  <c r="I67"/>
  <c r="K66"/>
  <c r="J66"/>
  <c r="P66"/>
  <c r="M66"/>
  <c r="I66"/>
  <c r="K65"/>
  <c r="J65"/>
  <c r="L65"/>
  <c r="I65"/>
  <c r="K64"/>
  <c r="J64"/>
  <c r="P64"/>
  <c r="P76" s="1"/>
  <c r="E21" i="10" s="1"/>
  <c r="M64" i="11"/>
  <c r="H76" s="1"/>
  <c r="I64"/>
  <c r="K63"/>
  <c r="J63"/>
  <c r="L63"/>
  <c r="G76" s="1"/>
  <c r="I63"/>
  <c r="H60"/>
  <c r="M60"/>
  <c r="C20" i="10" s="1"/>
  <c r="K59" i="11"/>
  <c r="J59"/>
  <c r="P59"/>
  <c r="P60" s="1"/>
  <c r="E20" i="10" s="1"/>
  <c r="L59" i="11"/>
  <c r="I59"/>
  <c r="K58"/>
  <c r="J58"/>
  <c r="L58"/>
  <c r="I58"/>
  <c r="K57"/>
  <c r="J57"/>
  <c r="S57"/>
  <c r="S60" s="1"/>
  <c r="F20" i="10" s="1"/>
  <c r="L57" i="11"/>
  <c r="G60" s="1"/>
  <c r="I57"/>
  <c r="F19" i="10"/>
  <c r="S54" i="11"/>
  <c r="K53"/>
  <c r="J53"/>
  <c r="L53"/>
  <c r="I53"/>
  <c r="K52"/>
  <c r="J52"/>
  <c r="P52"/>
  <c r="M52"/>
  <c r="I52"/>
  <c r="K51"/>
  <c r="J51"/>
  <c r="L51"/>
  <c r="I51"/>
  <c r="K50"/>
  <c r="J50"/>
  <c r="P50"/>
  <c r="M50"/>
  <c r="I50"/>
  <c r="K49"/>
  <c r="J49"/>
  <c r="L49"/>
  <c r="I49"/>
  <c r="K48"/>
  <c r="J48"/>
  <c r="P48"/>
  <c r="P54" s="1"/>
  <c r="E19" i="10" s="1"/>
  <c r="M48" i="11"/>
  <c r="I48"/>
  <c r="K47"/>
  <c r="J47"/>
  <c r="L47"/>
  <c r="I47"/>
  <c r="I54" s="1"/>
  <c r="D19" i="10" s="1"/>
  <c r="S44" i="11"/>
  <c r="F18" i="10" s="1"/>
  <c r="K43" i="11"/>
  <c r="J43"/>
  <c r="L43"/>
  <c r="I43"/>
  <c r="K42"/>
  <c r="J42"/>
  <c r="P42"/>
  <c r="M42"/>
  <c r="I42"/>
  <c r="K41"/>
  <c r="J41"/>
  <c r="L41"/>
  <c r="I41"/>
  <c r="K40"/>
  <c r="J40"/>
  <c r="P40"/>
  <c r="M40"/>
  <c r="I40"/>
  <c r="K39"/>
  <c r="J39"/>
  <c r="P39"/>
  <c r="L39"/>
  <c r="I39"/>
  <c r="K38"/>
  <c r="J38"/>
  <c r="M38"/>
  <c r="I38"/>
  <c r="K37"/>
  <c r="J37"/>
  <c r="L37"/>
  <c r="I37"/>
  <c r="K36"/>
  <c r="J36"/>
  <c r="P36"/>
  <c r="M36"/>
  <c r="I36"/>
  <c r="K35"/>
  <c r="J35"/>
  <c r="P35"/>
  <c r="L35"/>
  <c r="I35"/>
  <c r="S29"/>
  <c r="F14" i="10" s="1"/>
  <c r="P29" i="11"/>
  <c r="E14" i="10" s="1"/>
  <c r="H29" i="11"/>
  <c r="M29"/>
  <c r="C14" i="10" s="1"/>
  <c r="K28" i="11"/>
  <c r="J28"/>
  <c r="L28"/>
  <c r="G29" s="1"/>
  <c r="I28"/>
  <c r="I29" s="1"/>
  <c r="D14" i="10" s="1"/>
  <c r="K24" i="11"/>
  <c r="J24"/>
  <c r="P24"/>
  <c r="M24"/>
  <c r="H25" s="1"/>
  <c r="I24"/>
  <c r="K23"/>
  <c r="J23"/>
  <c r="P23"/>
  <c r="P25" s="1"/>
  <c r="E13" i="10" s="1"/>
  <c r="L23" i="11"/>
  <c r="I23"/>
  <c r="K22"/>
  <c r="J22"/>
  <c r="L22"/>
  <c r="I22"/>
  <c r="K21"/>
  <c r="J21"/>
  <c r="S21"/>
  <c r="L21"/>
  <c r="I21"/>
  <c r="K20"/>
  <c r="J20"/>
  <c r="S20"/>
  <c r="S25" s="1"/>
  <c r="F13" i="10" s="1"/>
  <c r="L20" i="11"/>
  <c r="I20"/>
  <c r="I25" s="1"/>
  <c r="D13" i="10" s="1"/>
  <c r="S17" i="11"/>
  <c r="F12" i="10" s="1"/>
  <c r="H17" i="11"/>
  <c r="M17"/>
  <c r="C12" i="10" s="1"/>
  <c r="K16" i="11"/>
  <c r="J16"/>
  <c r="P16"/>
  <c r="P17" s="1"/>
  <c r="E12" i="10" s="1"/>
  <c r="L16" i="11"/>
  <c r="G17" s="1"/>
  <c r="I16"/>
  <c r="I17" s="1"/>
  <c r="D12" i="10" s="1"/>
  <c r="S13" i="11"/>
  <c r="K12"/>
  <c r="J12"/>
  <c r="P12"/>
  <c r="M12"/>
  <c r="I12"/>
  <c r="K11"/>
  <c r="K106" s="1"/>
  <c r="J11"/>
  <c r="P11"/>
  <c r="L11"/>
  <c r="I11"/>
  <c r="J20" i="9"/>
  <c r="J17" i="6"/>
  <c r="E8" i="1" s="1"/>
  <c r="K8"/>
  <c r="I30" i="6"/>
  <c r="J30" s="1"/>
  <c r="Z100" i="8"/>
  <c r="S97"/>
  <c r="F20" i="7" s="1"/>
  <c r="M97" i="8"/>
  <c r="C20" i="7" s="1"/>
  <c r="H97" i="8"/>
  <c r="K96"/>
  <c r="J96"/>
  <c r="P96"/>
  <c r="P97" s="1"/>
  <c r="E20" i="7" s="1"/>
  <c r="L96" i="8"/>
  <c r="L97" s="1"/>
  <c r="B20" i="7" s="1"/>
  <c r="I96" i="8"/>
  <c r="I97" s="1"/>
  <c r="D20" i="7" s="1"/>
  <c r="S93" i="8"/>
  <c r="F19" i="7" s="1"/>
  <c r="K92" i="8"/>
  <c r="J92"/>
  <c r="L92"/>
  <c r="I92"/>
  <c r="K91"/>
  <c r="J91"/>
  <c r="P91"/>
  <c r="M91"/>
  <c r="I91"/>
  <c r="K90"/>
  <c r="J90"/>
  <c r="L90"/>
  <c r="I90"/>
  <c r="K89"/>
  <c r="J89"/>
  <c r="P89"/>
  <c r="M89"/>
  <c r="I89"/>
  <c r="K88"/>
  <c r="J88"/>
  <c r="P88"/>
  <c r="M88"/>
  <c r="I88"/>
  <c r="K87"/>
  <c r="J87"/>
  <c r="P87"/>
  <c r="M87"/>
  <c r="I87"/>
  <c r="K86"/>
  <c r="J86"/>
  <c r="P86"/>
  <c r="M86"/>
  <c r="I86"/>
  <c r="K85"/>
  <c r="J85"/>
  <c r="P85"/>
  <c r="M85"/>
  <c r="I85"/>
  <c r="K84"/>
  <c r="J84"/>
  <c r="P84"/>
  <c r="M84"/>
  <c r="I84"/>
  <c r="K83"/>
  <c r="J83"/>
  <c r="P83"/>
  <c r="M83"/>
  <c r="I83"/>
  <c r="K82"/>
  <c r="J82"/>
  <c r="P82"/>
  <c r="M82"/>
  <c r="I82"/>
  <c r="K81"/>
  <c r="J81"/>
  <c r="P81"/>
  <c r="M81"/>
  <c r="I81"/>
  <c r="K80"/>
  <c r="J80"/>
  <c r="P80"/>
  <c r="M80"/>
  <c r="I80"/>
  <c r="K79"/>
  <c r="J79"/>
  <c r="P79"/>
  <c r="M79"/>
  <c r="I79"/>
  <c r="K78"/>
  <c r="J78"/>
  <c r="P78"/>
  <c r="M78"/>
  <c r="I78"/>
  <c r="K77"/>
  <c r="J77"/>
  <c r="P77"/>
  <c r="M77"/>
  <c r="I77"/>
  <c r="K76"/>
  <c r="J76"/>
  <c r="P76"/>
  <c r="M76"/>
  <c r="I76"/>
  <c r="K75"/>
  <c r="J75"/>
  <c r="P75"/>
  <c r="M75"/>
  <c r="I75"/>
  <c r="K74"/>
  <c r="J74"/>
  <c r="P74"/>
  <c r="M74"/>
  <c r="I74"/>
  <c r="K73"/>
  <c r="J73"/>
  <c r="P73"/>
  <c r="M73"/>
  <c r="I73"/>
  <c r="K72"/>
  <c r="J72"/>
  <c r="P72"/>
  <c r="M72"/>
  <c r="I72"/>
  <c r="K71"/>
  <c r="J71"/>
  <c r="P71"/>
  <c r="M71"/>
  <c r="I71"/>
  <c r="K70"/>
  <c r="J70"/>
  <c r="P70"/>
  <c r="M70"/>
  <c r="H93" s="1"/>
  <c r="I70"/>
  <c r="K69"/>
  <c r="J69"/>
  <c r="P69"/>
  <c r="P93" s="1"/>
  <c r="E19" i="7" s="1"/>
  <c r="L69" i="8"/>
  <c r="I69"/>
  <c r="I93" s="1"/>
  <c r="D19" i="7" s="1"/>
  <c r="H66" i="8"/>
  <c r="M66"/>
  <c r="K65"/>
  <c r="J65"/>
  <c r="L65"/>
  <c r="I65"/>
  <c r="K64"/>
  <c r="J64"/>
  <c r="P64"/>
  <c r="L64"/>
  <c r="I64"/>
  <c r="K63"/>
  <c r="J63"/>
  <c r="P63"/>
  <c r="L63"/>
  <c r="I63"/>
  <c r="K62"/>
  <c r="J62"/>
  <c r="S62"/>
  <c r="S66" s="1"/>
  <c r="F18" i="7" s="1"/>
  <c r="L62" i="8"/>
  <c r="I62"/>
  <c r="S56"/>
  <c r="F14" i="7" s="1"/>
  <c r="P56" i="8"/>
  <c r="E14" i="7" s="1"/>
  <c r="H56" i="8"/>
  <c r="M56"/>
  <c r="C14" i="7" s="1"/>
  <c r="K55" i="8"/>
  <c r="J55"/>
  <c r="L55"/>
  <c r="G56" s="1"/>
  <c r="I55"/>
  <c r="I56" s="1"/>
  <c r="D14" i="7" s="1"/>
  <c r="H52" i="8"/>
  <c r="M52"/>
  <c r="C13" i="7" s="1"/>
  <c r="K51" i="8"/>
  <c r="J51"/>
  <c r="L51"/>
  <c r="I51"/>
  <c r="K50"/>
  <c r="J50"/>
  <c r="L50"/>
  <c r="I50"/>
  <c r="K49"/>
  <c r="J49"/>
  <c r="L49"/>
  <c r="I49"/>
  <c r="K48"/>
  <c r="J48"/>
  <c r="L48"/>
  <c r="I48"/>
  <c r="K47"/>
  <c r="J47"/>
  <c r="L47"/>
  <c r="I47"/>
  <c r="K46"/>
  <c r="J46"/>
  <c r="L46"/>
  <c r="I46"/>
  <c r="K45"/>
  <c r="J45"/>
  <c r="L45"/>
  <c r="I45"/>
  <c r="K44"/>
  <c r="J44"/>
  <c r="S44"/>
  <c r="P44"/>
  <c r="L44"/>
  <c r="I44"/>
  <c r="K43"/>
  <c r="J43"/>
  <c r="S43"/>
  <c r="P43"/>
  <c r="L43"/>
  <c r="I43"/>
  <c r="K42"/>
  <c r="J42"/>
  <c r="S42"/>
  <c r="P42"/>
  <c r="L42"/>
  <c r="I42"/>
  <c r="K41"/>
  <c r="J41"/>
  <c r="S41"/>
  <c r="P41"/>
  <c r="L41"/>
  <c r="I41"/>
  <c r="K40"/>
  <c r="J40"/>
  <c r="L40"/>
  <c r="I40"/>
  <c r="K39"/>
  <c r="J39"/>
  <c r="L39"/>
  <c r="I39"/>
  <c r="K38"/>
  <c r="J38"/>
  <c r="S38"/>
  <c r="P38"/>
  <c r="L38"/>
  <c r="I38"/>
  <c r="K37"/>
  <c r="J37"/>
  <c r="S37"/>
  <c r="P37"/>
  <c r="L37"/>
  <c r="I37"/>
  <c r="K36"/>
  <c r="J36"/>
  <c r="S36"/>
  <c r="P36"/>
  <c r="L36"/>
  <c r="I36"/>
  <c r="K35"/>
  <c r="J35"/>
  <c r="S35"/>
  <c r="S52" s="1"/>
  <c r="F13" i="7" s="1"/>
  <c r="P35" i="8"/>
  <c r="L35"/>
  <c r="I35"/>
  <c r="K34"/>
  <c r="J34"/>
  <c r="L34"/>
  <c r="I34"/>
  <c r="K33"/>
  <c r="J33"/>
  <c r="L33"/>
  <c r="I33"/>
  <c r="K32"/>
  <c r="J32"/>
  <c r="P32"/>
  <c r="P52" s="1"/>
  <c r="E13" i="7" s="1"/>
  <c r="L32" i="8"/>
  <c r="I32"/>
  <c r="I52" s="1"/>
  <c r="D13" i="7" s="1"/>
  <c r="F12"/>
  <c r="S29" i="8"/>
  <c r="K28"/>
  <c r="J28"/>
  <c r="P28"/>
  <c r="L28"/>
  <c r="I28"/>
  <c r="K27"/>
  <c r="J27"/>
  <c r="P27"/>
  <c r="L27"/>
  <c r="I27"/>
  <c r="K26"/>
  <c r="J26"/>
  <c r="P26"/>
  <c r="P29" s="1"/>
  <c r="E12" i="7" s="1"/>
  <c r="L26" i="8"/>
  <c r="I26"/>
  <c r="K25"/>
  <c r="J25"/>
  <c r="M25"/>
  <c r="H29" s="1"/>
  <c r="I25"/>
  <c r="K24"/>
  <c r="J24"/>
  <c r="P24"/>
  <c r="L24"/>
  <c r="G29" s="1"/>
  <c r="I24"/>
  <c r="C11" i="7"/>
  <c r="F11"/>
  <c r="S21" i="8"/>
  <c r="H21"/>
  <c r="M21"/>
  <c r="K20"/>
  <c r="J20"/>
  <c r="P20"/>
  <c r="L20"/>
  <c r="I20"/>
  <c r="K19"/>
  <c r="J19"/>
  <c r="P19"/>
  <c r="L19"/>
  <c r="I19"/>
  <c r="K18"/>
  <c r="J18"/>
  <c r="P18"/>
  <c r="L18"/>
  <c r="I18"/>
  <c r="K17"/>
  <c r="J17"/>
  <c r="P17"/>
  <c r="L17"/>
  <c r="I17"/>
  <c r="K16"/>
  <c r="J16"/>
  <c r="L16"/>
  <c r="I16"/>
  <c r="K15"/>
  <c r="J15"/>
  <c r="P15"/>
  <c r="L15"/>
  <c r="I15"/>
  <c r="K14"/>
  <c r="J14"/>
  <c r="P14"/>
  <c r="L14"/>
  <c r="I14"/>
  <c r="K13"/>
  <c r="J13"/>
  <c r="P13"/>
  <c r="L13"/>
  <c r="I13"/>
  <c r="K12"/>
  <c r="J12"/>
  <c r="P12"/>
  <c r="L12"/>
  <c r="I12"/>
  <c r="K11"/>
  <c r="K100" s="1"/>
  <c r="J11"/>
  <c r="P11"/>
  <c r="L11"/>
  <c r="I11"/>
  <c r="J20" i="6"/>
  <c r="J17" i="3"/>
  <c r="E7" i="1" s="1"/>
  <c r="E14" s="1"/>
  <c r="J17" i="2" s="1"/>
  <c r="K7" i="1"/>
  <c r="I30" i="3"/>
  <c r="J30" s="1"/>
  <c r="Z45" i="5"/>
  <c r="S42"/>
  <c r="F13" i="4" s="1"/>
  <c r="P42" i="5"/>
  <c r="E13" i="4" s="1"/>
  <c r="M42" i="5"/>
  <c r="C13" i="4" s="1"/>
  <c r="H42" i="5"/>
  <c r="K41"/>
  <c r="J41"/>
  <c r="L41"/>
  <c r="L42" s="1"/>
  <c r="B13" i="4" s="1"/>
  <c r="I41" i="5"/>
  <c r="I42" s="1"/>
  <c r="D13" i="4" s="1"/>
  <c r="H38" i="5"/>
  <c r="M38"/>
  <c r="C12" i="4" s="1"/>
  <c r="K37" i="5"/>
  <c r="J37"/>
  <c r="L37"/>
  <c r="I37"/>
  <c r="K36"/>
  <c r="J36"/>
  <c r="L36"/>
  <c r="I36"/>
  <c r="K35"/>
  <c r="J35"/>
  <c r="L35"/>
  <c r="I35"/>
  <c r="K34"/>
  <c r="J34"/>
  <c r="L34"/>
  <c r="I34"/>
  <c r="K33"/>
  <c r="J33"/>
  <c r="L33"/>
  <c r="I33"/>
  <c r="K32"/>
  <c r="J32"/>
  <c r="L32"/>
  <c r="I32"/>
  <c r="K31"/>
  <c r="J31"/>
  <c r="L31"/>
  <c r="I31"/>
  <c r="K30"/>
  <c r="J30"/>
  <c r="S30"/>
  <c r="S38" s="1"/>
  <c r="F12" i="4" s="1"/>
  <c r="L30" i="5"/>
  <c r="I30"/>
  <c r="K29"/>
  <c r="J29"/>
  <c r="L29"/>
  <c r="I29"/>
  <c r="K28"/>
  <c r="J28"/>
  <c r="P28"/>
  <c r="L28"/>
  <c r="I28"/>
  <c r="K27"/>
  <c r="J27"/>
  <c r="L27"/>
  <c r="I27"/>
  <c r="K26"/>
  <c r="J26"/>
  <c r="P26"/>
  <c r="L26"/>
  <c r="I26"/>
  <c r="K25"/>
  <c r="J25"/>
  <c r="P25"/>
  <c r="P38" s="1"/>
  <c r="E12" i="4" s="1"/>
  <c r="L25" i="5"/>
  <c r="I25"/>
  <c r="I38" s="1"/>
  <c r="D12" i="4" s="1"/>
  <c r="S22" i="5"/>
  <c r="F11" i="4" s="1"/>
  <c r="H22" i="5"/>
  <c r="M22"/>
  <c r="C11" i="4" s="1"/>
  <c r="K21" i="5"/>
  <c r="J21"/>
  <c r="P21"/>
  <c r="L21"/>
  <c r="I21"/>
  <c r="K20"/>
  <c r="J20"/>
  <c r="P20"/>
  <c r="L20"/>
  <c r="I20"/>
  <c r="K19"/>
  <c r="J19"/>
  <c r="P19"/>
  <c r="L19"/>
  <c r="I19"/>
  <c r="K18"/>
  <c r="J18"/>
  <c r="P18"/>
  <c r="L18"/>
  <c r="I18"/>
  <c r="K17"/>
  <c r="J17"/>
  <c r="P17"/>
  <c r="L17"/>
  <c r="I17"/>
  <c r="K16"/>
  <c r="J16"/>
  <c r="P16"/>
  <c r="L16"/>
  <c r="I16"/>
  <c r="K15"/>
  <c r="J15"/>
  <c r="P15"/>
  <c r="L15"/>
  <c r="I15"/>
  <c r="K14"/>
  <c r="J14"/>
  <c r="P14"/>
  <c r="L14"/>
  <c r="I14"/>
  <c r="K13"/>
  <c r="J13"/>
  <c r="P13"/>
  <c r="L13"/>
  <c r="I13"/>
  <c r="K12"/>
  <c r="J12"/>
  <c r="P12"/>
  <c r="L12"/>
  <c r="I12"/>
  <c r="K11"/>
  <c r="K45" s="1"/>
  <c r="J11"/>
  <c r="P11"/>
  <c r="L11"/>
  <c r="I11"/>
  <c r="J20" i="3"/>
  <c r="J20" i="2" l="1"/>
  <c r="H54" i="17"/>
  <c r="M167" i="14"/>
  <c r="C36" i="13" s="1"/>
  <c r="I148" i="14"/>
  <c r="D30" i="13" s="1"/>
  <c r="G148" i="14"/>
  <c r="G133"/>
  <c r="M127"/>
  <c r="C27" i="13" s="1"/>
  <c r="L114" i="14"/>
  <c r="B25" i="13" s="1"/>
  <c r="I114" i="14"/>
  <c r="D25" i="13" s="1"/>
  <c r="G109" i="14"/>
  <c r="H103"/>
  <c r="I59"/>
  <c r="D15" i="13" s="1"/>
  <c r="I42" i="14"/>
  <c r="D14" i="13" s="1"/>
  <c r="M42" i="14"/>
  <c r="C14" i="13" s="1"/>
  <c r="L29" i="14"/>
  <c r="B13" i="13" s="1"/>
  <c r="G97" i="11"/>
  <c r="G92"/>
  <c r="I76"/>
  <c r="D21" i="10" s="1"/>
  <c r="I60" i="11"/>
  <c r="D20" i="10" s="1"/>
  <c r="G54" i="11"/>
  <c r="H54"/>
  <c r="G25"/>
  <c r="G93" i="8"/>
  <c r="I66"/>
  <c r="D18" i="7" s="1"/>
  <c r="G52" i="8"/>
  <c r="I29"/>
  <c r="D12" i="7" s="1"/>
  <c r="I21" i="8"/>
  <c r="D11" i="7" s="1"/>
  <c r="G38" i="5"/>
  <c r="I146" i="23"/>
  <c r="D11" i="22" s="1"/>
  <c r="M146" i="23"/>
  <c r="C11" i="22" s="1"/>
  <c r="H146" i="23"/>
  <c r="E11" i="22"/>
  <c r="I154" i="23"/>
  <c r="D13" i="22" s="1"/>
  <c r="F18" i="21" s="1"/>
  <c r="H154" i="23"/>
  <c r="S154"/>
  <c r="F13" i="22" s="1"/>
  <c r="S155" i="23"/>
  <c r="F15" i="22" s="1"/>
  <c r="L146" i="23"/>
  <c r="B11" i="22" s="1"/>
  <c r="G146" i="23"/>
  <c r="G152"/>
  <c r="G154"/>
  <c r="L154"/>
  <c r="B13" i="22" s="1"/>
  <c r="P154" i="23"/>
  <c r="E13" i="22" s="1"/>
  <c r="G155" i="23"/>
  <c r="D18" i="21"/>
  <c r="S49" i="20"/>
  <c r="F15" i="19" s="1"/>
  <c r="I42" i="20"/>
  <c r="D11" i="19" s="1"/>
  <c r="E11"/>
  <c r="I48" i="20"/>
  <c r="D13" i="19" s="1"/>
  <c r="H48" i="20"/>
  <c r="M48"/>
  <c r="C13" i="19" s="1"/>
  <c r="S48" i="20"/>
  <c r="F13" i="19" s="1"/>
  <c r="H49" i="20"/>
  <c r="L42"/>
  <c r="B11" i="19" s="1"/>
  <c r="G42" i="20"/>
  <c r="G46"/>
  <c r="G48"/>
  <c r="L48"/>
  <c r="B13" i="19" s="1"/>
  <c r="P48" i="20"/>
  <c r="E13" i="19" s="1"/>
  <c r="G49" i="20"/>
  <c r="E17" i="18"/>
  <c r="D17"/>
  <c r="F17"/>
  <c r="M141" i="17"/>
  <c r="C17" i="16" s="1"/>
  <c r="I154" i="17"/>
  <c r="D19" i="16" s="1"/>
  <c r="F17" i="15" s="1"/>
  <c r="H154" i="17"/>
  <c r="S154"/>
  <c r="F19" i="16" s="1"/>
  <c r="L21" i="17"/>
  <c r="B11" i="16" s="1"/>
  <c r="G21" i="17"/>
  <c r="L25"/>
  <c r="B12" i="16" s="1"/>
  <c r="L37" i="17"/>
  <c r="B13" i="16" s="1"/>
  <c r="L54" i="17"/>
  <c r="B14" i="16" s="1"/>
  <c r="L70" i="17"/>
  <c r="B15" i="16" s="1"/>
  <c r="L100" i="17"/>
  <c r="B16" i="16" s="1"/>
  <c r="L141" i="17"/>
  <c r="B17" i="16" s="1"/>
  <c r="G152" i="17"/>
  <c r="P154"/>
  <c r="E19" i="16" s="1"/>
  <c r="E11" i="13"/>
  <c r="G25" i="14"/>
  <c r="L25"/>
  <c r="B12" i="13" s="1"/>
  <c r="K170" i="14"/>
  <c r="H18"/>
  <c r="M18"/>
  <c r="C11" i="13" s="1"/>
  <c r="G18" i="14"/>
  <c r="P25"/>
  <c r="E12" i="13" s="1"/>
  <c r="F12"/>
  <c r="S81" i="14"/>
  <c r="F18" i="13" s="1"/>
  <c r="G42" i="14"/>
  <c r="L42"/>
  <c r="B14" i="13" s="1"/>
  <c r="L75" i="14"/>
  <c r="B16" i="13" s="1"/>
  <c r="L79" i="14"/>
  <c r="B17" i="13" s="1"/>
  <c r="G98" i="14"/>
  <c r="L98"/>
  <c r="B22" i="13" s="1"/>
  <c r="H98" i="14"/>
  <c r="G120"/>
  <c r="I18"/>
  <c r="D11" i="13" s="1"/>
  <c r="L59" i="14"/>
  <c r="B15" i="13" s="1"/>
  <c r="I91" i="14"/>
  <c r="D21" i="13" s="1"/>
  <c r="H91" i="14"/>
  <c r="M91"/>
  <c r="C21" i="13" s="1"/>
  <c r="S154" i="14"/>
  <c r="F32" i="13" s="1"/>
  <c r="P98" i="14"/>
  <c r="E22" i="13" s="1"/>
  <c r="I120" i="14"/>
  <c r="D26" i="13" s="1"/>
  <c r="G127" i="14"/>
  <c r="L127"/>
  <c r="B27" i="13" s="1"/>
  <c r="H133" i="14"/>
  <c r="M133"/>
  <c r="C28" i="13" s="1"/>
  <c r="M169" i="14"/>
  <c r="C37" i="13" s="1"/>
  <c r="E18" i="12" s="1"/>
  <c r="L103" i="14"/>
  <c r="B23" i="13" s="1"/>
  <c r="L109" i="14"/>
  <c r="B24" i="13" s="1"/>
  <c r="M120" i="14"/>
  <c r="C26" i="13" s="1"/>
  <c r="M140" i="14"/>
  <c r="C29" i="13" s="1"/>
  <c r="L148" i="14"/>
  <c r="B30" i="13" s="1"/>
  <c r="I159" i="14"/>
  <c r="D35" i="13" s="1"/>
  <c r="E35"/>
  <c r="H167" i="14"/>
  <c r="H169"/>
  <c r="L133"/>
  <c r="B28" i="13" s="1"/>
  <c r="L140" i="14"/>
  <c r="B29" i="13" s="1"/>
  <c r="L152" i="14"/>
  <c r="B31" i="13" s="1"/>
  <c r="L159" i="14"/>
  <c r="B35" i="13" s="1"/>
  <c r="G159" i="14"/>
  <c r="G167"/>
  <c r="G169"/>
  <c r="I105" i="11"/>
  <c r="D25" i="10" s="1"/>
  <c r="F17" i="9" s="1"/>
  <c r="S31" i="11"/>
  <c r="F15" i="10" s="1"/>
  <c r="I13" i="11"/>
  <c r="D11" i="10" s="1"/>
  <c r="M13" i="11"/>
  <c r="C11" i="10" s="1"/>
  <c r="H13" i="11"/>
  <c r="L17"/>
  <c r="B12" i="10" s="1"/>
  <c r="L25" i="11"/>
  <c r="B13" i="10" s="1"/>
  <c r="L29" i="11"/>
  <c r="B14" i="10" s="1"/>
  <c r="P31" i="11"/>
  <c r="E15" i="10" s="1"/>
  <c r="I44" i="11"/>
  <c r="D18" i="10" s="1"/>
  <c r="M44" i="11"/>
  <c r="C18" i="10" s="1"/>
  <c r="H44" i="11"/>
  <c r="L54"/>
  <c r="B19" i="10" s="1"/>
  <c r="L60" i="11"/>
  <c r="B20" i="10" s="1"/>
  <c r="L76" i="11"/>
  <c r="B21" i="10" s="1"/>
  <c r="L92" i="11"/>
  <c r="B22" i="10" s="1"/>
  <c r="H103" i="11"/>
  <c r="S105"/>
  <c r="F25" i="10" s="1"/>
  <c r="S106" i="11"/>
  <c r="F27" i="10" s="1"/>
  <c r="L13" i="11"/>
  <c r="B11" i="10" s="1"/>
  <c r="G13" i="11"/>
  <c r="P13"/>
  <c r="E11" i="10" s="1"/>
  <c r="F11"/>
  <c r="M25" i="11"/>
  <c r="C13" i="10" s="1"/>
  <c r="H31" i="11"/>
  <c r="L44"/>
  <c r="B18" i="10" s="1"/>
  <c r="G44" i="11"/>
  <c r="P44"/>
  <c r="E18" i="10" s="1"/>
  <c r="M54" i="11"/>
  <c r="C19" i="10" s="1"/>
  <c r="M76" i="11"/>
  <c r="C21" i="10" s="1"/>
  <c r="L97" i="11"/>
  <c r="B23" i="10" s="1"/>
  <c r="G103" i="11"/>
  <c r="M99" i="8"/>
  <c r="C21" i="7" s="1"/>
  <c r="E17" i="6" s="1"/>
  <c r="L21" i="8"/>
  <c r="B11" i="7" s="1"/>
  <c r="G21" i="8"/>
  <c r="P21"/>
  <c r="E11" i="7" s="1"/>
  <c r="L29" i="8"/>
  <c r="B12" i="7" s="1"/>
  <c r="I58" i="8"/>
  <c r="D15" i="7" s="1"/>
  <c r="F16" i="6" s="1"/>
  <c r="S58" i="8"/>
  <c r="F15" i="7" s="1"/>
  <c r="L66" i="8"/>
  <c r="B18" i="7" s="1"/>
  <c r="G66" i="8"/>
  <c r="P66"/>
  <c r="E18" i="7" s="1"/>
  <c r="C18"/>
  <c r="L93" i="8"/>
  <c r="B19" i="7" s="1"/>
  <c r="I99" i="8"/>
  <c r="D21" i="7" s="1"/>
  <c r="F17" i="6" s="1"/>
  <c r="S99" i="8"/>
  <c r="F21" i="7" s="1"/>
  <c r="M29" i="8"/>
  <c r="C12" i="7" s="1"/>
  <c r="L52" i="8"/>
  <c r="B13" i="7" s="1"/>
  <c r="L56" i="8"/>
  <c r="B14" i="7" s="1"/>
  <c r="G58" i="8"/>
  <c r="P58"/>
  <c r="E15" i="7" s="1"/>
  <c r="M93" i="8"/>
  <c r="C19" i="7" s="1"/>
  <c r="G97" i="8"/>
  <c r="G99"/>
  <c r="I22" i="5"/>
  <c r="D11" i="4" s="1"/>
  <c r="H44" i="5"/>
  <c r="M44"/>
  <c r="C14" i="4" s="1"/>
  <c r="E16" i="3" s="1"/>
  <c r="S44" i="5"/>
  <c r="F14" i="4" s="1"/>
  <c r="H45" i="5"/>
  <c r="M45"/>
  <c r="C16" i="4" s="1"/>
  <c r="L22" i="5"/>
  <c r="B11" i="4" s="1"/>
  <c r="G22" i="5"/>
  <c r="P22"/>
  <c r="E11" i="4" s="1"/>
  <c r="L38" i="5"/>
  <c r="B12" i="4" s="1"/>
  <c r="G42" i="5"/>
  <c r="L155" i="23" l="1"/>
  <c r="B15" i="22" s="1"/>
  <c r="L154" i="17"/>
  <c r="B19" i="16" s="1"/>
  <c r="D17" i="15" s="1"/>
  <c r="I155" i="17"/>
  <c r="L169" i="14"/>
  <c r="B37" i="13" s="1"/>
  <c r="D18" i="12" s="1"/>
  <c r="D18" i="2" s="1"/>
  <c r="I169" i="14"/>
  <c r="D37" i="13" s="1"/>
  <c r="F18" i="12" s="1"/>
  <c r="F18" i="2" s="1"/>
  <c r="G154" i="14"/>
  <c r="I154"/>
  <c r="D32" i="13" s="1"/>
  <c r="F17" i="12" s="1"/>
  <c r="F17" i="2" s="1"/>
  <c r="H81" i="14"/>
  <c r="G105" i="11"/>
  <c r="G31"/>
  <c r="L99" i="8"/>
  <c r="B21" i="7" s="1"/>
  <c r="D17" i="6" s="1"/>
  <c r="H58" i="8"/>
  <c r="L44" i="5"/>
  <c r="L45" s="1"/>
  <c r="B16" i="4" s="1"/>
  <c r="P155" i="23"/>
  <c r="E15" i="22" s="1"/>
  <c r="M154" i="23"/>
  <c r="C13" i="22" s="1"/>
  <c r="E18" i="21" s="1"/>
  <c r="E18" i="2" s="1"/>
  <c r="I155" i="23"/>
  <c r="M155"/>
  <c r="C15" i="22" s="1"/>
  <c r="J23" i="21"/>
  <c r="J24"/>
  <c r="F24"/>
  <c r="F22"/>
  <c r="F20"/>
  <c r="J22"/>
  <c r="F23"/>
  <c r="M49" i="20"/>
  <c r="C15" i="19" s="1"/>
  <c r="P49" i="20"/>
  <c r="E15" i="19" s="1"/>
  <c r="I49" i="20"/>
  <c r="L49"/>
  <c r="B15" i="19" s="1"/>
  <c r="J23" i="18"/>
  <c r="F24"/>
  <c r="F22"/>
  <c r="F20"/>
  <c r="J24"/>
  <c r="J22"/>
  <c r="F23"/>
  <c r="G154" i="17"/>
  <c r="S155"/>
  <c r="F21" i="16" s="1"/>
  <c r="M154" i="17"/>
  <c r="P155"/>
  <c r="E21" i="16" s="1"/>
  <c r="J24" i="15"/>
  <c r="J23"/>
  <c r="F24"/>
  <c r="F22"/>
  <c r="F20"/>
  <c r="J22"/>
  <c r="F23"/>
  <c r="H154" i="14"/>
  <c r="P154"/>
  <c r="E32" i="13" s="1"/>
  <c r="L81" i="14"/>
  <c r="B18" i="13" s="1"/>
  <c r="D16" i="12" s="1"/>
  <c r="P81" i="14"/>
  <c r="E18" i="13" s="1"/>
  <c r="E17" i="12"/>
  <c r="M154" i="14"/>
  <c r="C32" i="13" s="1"/>
  <c r="I81" i="14"/>
  <c r="D18" i="13" s="1"/>
  <c r="F16" i="12" s="1"/>
  <c r="S170" i="14"/>
  <c r="F39" i="13" s="1"/>
  <c r="L154" i="14"/>
  <c r="B32" i="13" s="1"/>
  <c r="D17" i="12" s="1"/>
  <c r="M81" i="14"/>
  <c r="G81"/>
  <c r="P170"/>
  <c r="E39" i="13" s="1"/>
  <c r="M105" i="11"/>
  <c r="C25" i="10" s="1"/>
  <c r="E17" i="9" s="1"/>
  <c r="H105" i="11"/>
  <c r="L31"/>
  <c r="B15" i="10" s="1"/>
  <c r="D16" i="9" s="1"/>
  <c r="L105" i="11"/>
  <c r="B25" i="10" s="1"/>
  <c r="D17" i="9" s="1"/>
  <c r="M31" i="11"/>
  <c r="M106" s="1"/>
  <c r="C27" i="10" s="1"/>
  <c r="I31" i="11"/>
  <c r="D15" i="10" s="1"/>
  <c r="F16" i="9" s="1"/>
  <c r="J23" s="1"/>
  <c r="P105" i="11"/>
  <c r="E25" i="10" s="1"/>
  <c r="J24" i="6"/>
  <c r="F22"/>
  <c r="F23"/>
  <c r="J23"/>
  <c r="F20"/>
  <c r="F24"/>
  <c r="J22"/>
  <c r="L58" i="8"/>
  <c r="I100"/>
  <c r="H99"/>
  <c r="M58"/>
  <c r="S100"/>
  <c r="F23" i="7" s="1"/>
  <c r="P99" i="8"/>
  <c r="E21" i="7" s="1"/>
  <c r="P44" i="5"/>
  <c r="E14" i="4" s="1"/>
  <c r="G44" i="5"/>
  <c r="S45"/>
  <c r="F16" i="4" s="1"/>
  <c r="I44" i="5"/>
  <c r="D14" i="4" s="1"/>
  <c r="F16" i="3" s="1"/>
  <c r="P45" i="5"/>
  <c r="E16" i="4" s="1"/>
  <c r="D15" i="22" l="1"/>
  <c r="B13" i="1"/>
  <c r="H155" i="23"/>
  <c r="D15" i="19"/>
  <c r="B12" i="1"/>
  <c r="L155" i="17"/>
  <c r="B21" i="16" s="1"/>
  <c r="D21"/>
  <c r="B11" i="1"/>
  <c r="G155" i="17"/>
  <c r="J23" i="12"/>
  <c r="G170" i="14"/>
  <c r="I170"/>
  <c r="D39" i="13" s="1"/>
  <c r="L170" i="14"/>
  <c r="B39" i="13" s="1"/>
  <c r="D17" i="2"/>
  <c r="L106" i="11"/>
  <c r="B27" i="10" s="1"/>
  <c r="F16" i="2"/>
  <c r="F20" s="1"/>
  <c r="J26" i="6"/>
  <c r="J28" s="1"/>
  <c r="I29" s="1"/>
  <c r="J29" s="1"/>
  <c r="J31" s="1"/>
  <c r="D23" i="7"/>
  <c r="B8" i="1"/>
  <c r="B14" i="4"/>
  <c r="D16" i="3" s="1"/>
  <c r="G45" i="5"/>
  <c r="J26" i="21"/>
  <c r="J26" i="18"/>
  <c r="C12" i="1" s="1"/>
  <c r="C19" i="16"/>
  <c r="E17" i="15" s="1"/>
  <c r="E17" i="2" s="1"/>
  <c r="H155" i="17"/>
  <c r="M155"/>
  <c r="C21" i="16" s="1"/>
  <c r="J26" i="15"/>
  <c r="C18" i="13"/>
  <c r="E16" i="12" s="1"/>
  <c r="H170" i="14"/>
  <c r="F22" i="12"/>
  <c r="J22"/>
  <c r="F24"/>
  <c r="F20"/>
  <c r="J24"/>
  <c r="F23"/>
  <c r="M170" i="14"/>
  <c r="C39" i="13" s="1"/>
  <c r="F20" i="9"/>
  <c r="F22"/>
  <c r="F24"/>
  <c r="F23"/>
  <c r="J22"/>
  <c r="J24"/>
  <c r="C15" i="10"/>
  <c r="E16" i="9" s="1"/>
  <c r="H106" i="11"/>
  <c r="I106"/>
  <c r="G106"/>
  <c r="P106"/>
  <c r="E27" i="10" s="1"/>
  <c r="B15" i="7"/>
  <c r="D16" i="6" s="1"/>
  <c r="G100" i="8"/>
  <c r="P100"/>
  <c r="E23" i="7" s="1"/>
  <c r="L100" i="8"/>
  <c r="B23" i="7" s="1"/>
  <c r="C15"/>
  <c r="E16" i="6" s="1"/>
  <c r="M100" i="8"/>
  <c r="C23" i="7" s="1"/>
  <c r="H100" i="8"/>
  <c r="J24" i="3"/>
  <c r="F24"/>
  <c r="F20"/>
  <c r="F23"/>
  <c r="J23"/>
  <c r="J23" i="2" s="1"/>
  <c r="F22" i="3"/>
  <c r="J22"/>
  <c r="I45" i="5"/>
  <c r="J28" i="21" l="1"/>
  <c r="C13" i="1"/>
  <c r="G13" s="1"/>
  <c r="G12"/>
  <c r="J28" i="18"/>
  <c r="I29" s="1"/>
  <c r="J29" s="1"/>
  <c r="J31" s="1"/>
  <c r="J28" i="15"/>
  <c r="I29" s="1"/>
  <c r="J29" s="1"/>
  <c r="J31" s="1"/>
  <c r="C11" i="1"/>
  <c r="G11" s="1"/>
  <c r="J26" i="12"/>
  <c r="J28" s="1"/>
  <c r="I29" s="1"/>
  <c r="J29" s="1"/>
  <c r="J31" s="1"/>
  <c r="E16" i="2"/>
  <c r="B10" i="1"/>
  <c r="F24" i="2"/>
  <c r="J24"/>
  <c r="J26" i="9"/>
  <c r="C9" i="1" s="1"/>
  <c r="J22" i="2"/>
  <c r="J28" i="9"/>
  <c r="I29" s="1"/>
  <c r="J29" s="1"/>
  <c r="J31" s="1"/>
  <c r="F22" i="2"/>
  <c r="F23"/>
  <c r="D27" i="10"/>
  <c r="B9" i="1"/>
  <c r="G8"/>
  <c r="C8"/>
  <c r="D16" i="2"/>
  <c r="D16" i="4"/>
  <c r="B7" i="1"/>
  <c r="I29" i="21"/>
  <c r="J29" s="1"/>
  <c r="J31" s="1"/>
  <c r="J26" i="3"/>
  <c r="C10" i="1" l="1"/>
  <c r="G10" s="1"/>
  <c r="G9"/>
  <c r="J26" i="2"/>
  <c r="J28" s="1"/>
  <c r="B14" i="1"/>
  <c r="J28" i="3"/>
  <c r="C7" i="1"/>
  <c r="I29" i="3"/>
  <c r="J29" s="1"/>
  <c r="J31" s="1"/>
  <c r="C14" i="1" l="1"/>
  <c r="G7"/>
  <c r="G14" s="1"/>
  <c r="B15" s="1"/>
  <c r="B16" l="1"/>
  <c r="I29" i="2"/>
  <c r="J29" s="1"/>
  <c r="G15" i="1"/>
  <c r="I30" i="2" l="1"/>
  <c r="J30" s="1"/>
  <c r="J31" s="1"/>
  <c r="G16" i="1"/>
  <c r="G17" s="1"/>
</calcChain>
</file>

<file path=xl/sharedStrings.xml><?xml version="1.0" encoding="utf-8"?>
<sst xmlns="http://schemas.openxmlformats.org/spreadsheetml/2006/main" count="3087" uniqueCount="1146">
  <si>
    <t>Rekapitulácia rozpočtu</t>
  </si>
  <si>
    <t>Stavba Zvyšenie energetickej hospodárnosti Materskej školy Vyšný Žipov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</si>
  <si>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</si>
  <si>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</si>
  <si>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</si>
  <si>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</si>
  <si>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</si>
  <si>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</si>
  <si>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</si>
  <si>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</si>
  <si>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</si>
  <si>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</si>
  <si>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Zateplenie obvodového plášťa</t>
  </si>
  <si>
    <t>Výmena výplní otvorov</t>
  </si>
  <si>
    <t>Zateplenie strešného plášťa</t>
  </si>
  <si>
    <t>Ostatné práce</t>
  </si>
  <si>
    <t>Ústredné vykurovanie</t>
  </si>
  <si>
    <t>Zmena plynofikácie</t>
  </si>
  <si>
    <t>Elektroinštalácia</t>
  </si>
  <si>
    <t>Krycí list rozpočtu</t>
  </si>
  <si>
    <t xml:space="preserve">Miesto:  </t>
  </si>
  <si>
    <t>Objekt Zateplenie obvodového plášťa</t>
  </si>
  <si>
    <t xml:space="preserve">Ks: </t>
  </si>
  <si>
    <t xml:space="preserve">Zákazka: </t>
  </si>
  <si>
    <t xml:space="preserve">Spracoval: </t>
  </si>
  <si>
    <t xml:space="preserve">Dňa </t>
  </si>
  <si>
    <t>25.03.2017</t>
  </si>
  <si>
    <t>Odberateľ: Obec Vyšný Žipov</t>
  </si>
  <si>
    <t xml:space="preserve">IČO: </t>
  </si>
  <si>
    <t xml:space="preserve">DIČ: </t>
  </si>
  <si>
    <t>Dodávateľ: Ing. arch. Ľubomír Naňák</t>
  </si>
  <si>
    <t xml:space="preserve">Projektant: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</si>
  <si>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</si>
  <si>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</si>
  <si>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</si>
  <si>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</si>
  <si>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</si>
  <si>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</si>
  <si>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</si>
  <si>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</si>
  <si>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</si>
  <si>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</si>
  <si>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</si>
  <si>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</si>
  <si>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</si>
  <si>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</si>
  <si>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</si>
  <si>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</si>
  <si>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</si>
  <si>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</si>
  <si>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</si>
  <si>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</si>
  <si>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</si>
  <si>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</si>
  <si>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</si>
  <si>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</si>
  <si>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</si>
  <si>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</si>
  <si>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</si>
  <si>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</si>
  <si>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</si>
  <si>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</si>
  <si>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</si>
  <si>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</si>
  <si>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</si>
  <si>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</si>
  <si>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</si>
  <si>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25.03.2017</t>
  </si>
  <si>
    <t>Prehľad rozpočtových nákladov</t>
  </si>
  <si>
    <t>Práce HSV</t>
  </si>
  <si>
    <t>POVRCHOVÉ ÚPRAVY</t>
  </si>
  <si>
    <t>OSTATNÉ PRÁCE</t>
  </si>
  <si>
    <t>PRESUNY HMÔT</t>
  </si>
  <si>
    <t>Celkom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</si>
  <si>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</si>
  <si>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</si>
  <si>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</si>
  <si>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</si>
  <si>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</si>
  <si>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</si>
  <si>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</si>
  <si>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</t>
  </si>
  <si>
    <t>Suť</t>
  </si>
  <si>
    <t xml:space="preserve"> 11/A 1</t>
  </si>
  <si>
    <t xml:space="preserve"> 620991121</t>
  </si>
  <si>
    <t>Zakrývanie škár panelov výplní vonkajších otvorov zhotovené z lešenia akýmkoľvek spôsobom</t>
  </si>
  <si>
    <t>m2</t>
  </si>
  <si>
    <t xml:space="preserve"> 625260022</t>
  </si>
  <si>
    <t>Kontaktný zatepľovací systém ETICS stien a podhľadov hr. 200 mm z minerálnej vlny, objemovej hmotnosti 115 kg/m3, landaD=0,034 W/mK, označenie T1</t>
  </si>
  <si>
    <t xml:space="preserve"> 612481119</t>
  </si>
  <si>
    <t>Potiahnutie vnútorných alebo vonkajších stien a ostatných plôch sklotextílnou mriežkou do lepidla</t>
  </si>
  <si>
    <t xml:space="preserve"> 625260021</t>
  </si>
  <si>
    <t>Kontaktný zatepľovací systém ETICS stien a podhľadov hr. 150 mm z minerálnej vlny, objemovej hmotnosti 115 kg/m3, landaD=0,034 W/mK</t>
  </si>
  <si>
    <t xml:space="preserve"> 62525017710</t>
  </si>
  <si>
    <t>Kontaktný zatepľovací systém ETICS stien  hr. 150 mm z extrudovaného polystyrénu XPS, objemovej hmotnosti 32 kg/m3, landaD=0,034 W/mK</t>
  </si>
  <si>
    <t>M2</t>
  </si>
  <si>
    <t xml:space="preserve"> 62525017810</t>
  </si>
  <si>
    <t>Kontaktný zatepľovací systém ETICS stien  hr. 160 mm z extrudovaného polystyrénu XPS, objemovej hmotnosti 32 kg/m3, landaD=0,034 W/mK, označenie T2</t>
  </si>
  <si>
    <t xml:space="preserve"> 622467582</t>
  </si>
  <si>
    <t>Vonkajšia omietka stien silikónovo-silikátová škrabaná fr. 1,5 mm vrátane podkladného náteru vo farbe omietky</t>
  </si>
  <si>
    <t xml:space="preserve"> 621466186</t>
  </si>
  <si>
    <t>Vonkajšia omietka podhľadov silikónovo-silikátová škrabaná fr. 1,5 mm vrátane podkladného náteru vo farbe omietky</t>
  </si>
  <si>
    <t xml:space="preserve"> 622465112</t>
  </si>
  <si>
    <t xml:space="preserve">Vonkajšia omietka stien ušľachtilá mozaiková vrátane podkladného náteru </t>
  </si>
  <si>
    <t xml:space="preserve"> 622471931</t>
  </si>
  <si>
    <t>Prípl.za viacfarebné zhotovenie</t>
  </si>
  <si>
    <t xml:space="preserve"> 14/C 1</t>
  </si>
  <si>
    <t xml:space="preserve"> 622422211</t>
  </si>
  <si>
    <t>Oprava vonkajších omietok vápenných a vápenocem. stupeň členitosti IaII -20% hladkých</t>
  </si>
  <si>
    <t xml:space="preserve"> 953946111</t>
  </si>
  <si>
    <t>Príslušenstvo k zateplovaciemu systému - BASF, rohový AL profil s integrovanou tkaninou - AL 100x100</t>
  </si>
  <si>
    <t>m</t>
  </si>
  <si>
    <t xml:space="preserve"> 95394616110</t>
  </si>
  <si>
    <t xml:space="preserve"> Zakladací Al profil soklový hrúbky 0,8 mm k zatepľovaciemu systému s hrúbkou izolantu 200 mm</t>
  </si>
  <si>
    <t xml:space="preserve">  3/A 1</t>
  </si>
  <si>
    <t xml:space="preserve"> 941941031</t>
  </si>
  <si>
    <t>Montáž lešenia ľahkého pracovného radového s podlahami šírky od 0,80 do 1,00 m a výšky do 10 m</t>
  </si>
  <si>
    <t xml:space="preserve"> 941941191</t>
  </si>
  <si>
    <t>Príplatok za prvý a každý ďalší i začatý mesiac použitia lešenia k cene -1031</t>
  </si>
  <si>
    <t xml:space="preserve">  3/B 1</t>
  </si>
  <si>
    <t xml:space="preserve"> 941941831</t>
  </si>
  <si>
    <t>Demontáž lešenia ľahkého pracovného radového a s podlahami, šírky 0,80-1,00 m a výšky do 10m</t>
  </si>
  <si>
    <t xml:space="preserve"> 13/B 1</t>
  </si>
  <si>
    <t xml:space="preserve"> 978059631</t>
  </si>
  <si>
    <t>Odsekanie a odobratie stien z obkladačiek vonkajších nad 2 m2 -0,089 t</t>
  </si>
  <si>
    <t xml:space="preserve"> 979011111</t>
  </si>
  <si>
    <t>Zvislá doprava sutiny a vybúraných hmôt za prvé podlažie nad alebo pod základným podlažím</t>
  </si>
  <si>
    <t>t</t>
  </si>
  <si>
    <t xml:space="preserve"> 979011121</t>
  </si>
  <si>
    <t>Zvislá doprava sutiny a vybúraných hmôt za každé ďalšie podlažie</t>
  </si>
  <si>
    <t xml:space="preserve"> 979082111</t>
  </si>
  <si>
    <t>Vnútrostavenisková doprava sutiny a vybúraných hmôt do 10 m</t>
  </si>
  <si>
    <t>321/B 1</t>
  </si>
  <si>
    <t xml:space="preserve"> 979082315</t>
  </si>
  <si>
    <t>Vodorovná doprava sutiny a vybúraných hmôt bez naloženia ale so zložením do 3000 m</t>
  </si>
  <si>
    <t xml:space="preserve"> 979082319</t>
  </si>
  <si>
    <t>Príplatok k cenám za každých ďalších aj začatých 1000 m</t>
  </si>
  <si>
    <t>211/B 1</t>
  </si>
  <si>
    <t xml:space="preserve"> 979087112</t>
  </si>
  <si>
    <t>Nakladanie na dopravný prostriedok pre vodorovnú dopravu sutiny</t>
  </si>
  <si>
    <t xml:space="preserve"> SKLADKA</t>
  </si>
  <si>
    <t>Poplatok za uloženie sute na skládku</t>
  </si>
  <si>
    <t>T</t>
  </si>
  <si>
    <t xml:space="preserve"> 999281211</t>
  </si>
  <si>
    <t>Presun hmôt pre opravy a údržbu vonkajších plášťov doterajších objektov výšky do 25 m</t>
  </si>
  <si>
    <t>Objekt Výmena výplní otvorov</t>
  </si>
  <si>
    <t>ZVISLÉ KONŠTRUKCIE</t>
  </si>
  <si>
    <t>Práce PSV</t>
  </si>
  <si>
    <t>KONŠTRUKCIE KLAMPIARSKE</t>
  </si>
  <si>
    <t>KOVOVÉ DOPLNKOVÉ KONŠTRUKCIE</t>
  </si>
  <si>
    <t>NÁTERY</t>
  </si>
  <si>
    <t xml:space="preserve"> 310278841</t>
  </si>
  <si>
    <t>Zamurovanie otvoru s plochou do 1m2 v murive nadzáklad. pórobetónovými tvárnicami na tenkovrstvu maltu hr. do 300mm</t>
  </si>
  <si>
    <t>m3</t>
  </si>
  <si>
    <t xml:space="preserve"> 310278842</t>
  </si>
  <si>
    <t xml:space="preserve">Zamurovanie otvoru s plochou do 1 m2 pórobetónovými tvárnicami na tenkovrstvu maltu v nadzákladovom murive </t>
  </si>
  <si>
    <t xml:space="preserve"> 310279841</t>
  </si>
  <si>
    <t>Zamurovanie otvoru s plochou do 4m2 v murive nadzáklad. pórobetónovými tvárnicami na tenkovrstvu maltuhr. do 300mm</t>
  </si>
  <si>
    <t xml:space="preserve"> 310279843</t>
  </si>
  <si>
    <t xml:space="preserve">Zamurovanie otvoru s plochou do 4 m2 pórobetónovými tvárnicami na tenkovrstvu maltuv nadzákladovom murive </t>
  </si>
  <si>
    <t xml:space="preserve"> 317351107</t>
  </si>
  <si>
    <t>Debnenie prekladu zhotovenie</t>
  </si>
  <si>
    <t xml:space="preserve"> 317351108</t>
  </si>
  <si>
    <t>Debnenie prekladu odstránenie</t>
  </si>
  <si>
    <t xml:space="preserve"> 317351109</t>
  </si>
  <si>
    <t>Príplatok za podpornú konštrukciu (zhotovenie i odstránenie) výšky nad 4 do 6 m</t>
  </si>
  <si>
    <t xml:space="preserve"> 317361821</t>
  </si>
  <si>
    <t>Výstuž prekladov ríms z ocele 10505</t>
  </si>
  <si>
    <t xml:space="preserve"> 317162103</t>
  </si>
  <si>
    <t>kus</t>
  </si>
  <si>
    <t xml:space="preserve"> 317162106</t>
  </si>
  <si>
    <t xml:space="preserve"> 648991113</t>
  </si>
  <si>
    <t>Osadenie parapetných dosiek z plastických a poloplast. hmôt, š. nad 200 mm</t>
  </si>
  <si>
    <t>P/PC</t>
  </si>
  <si>
    <t xml:space="preserve"> 283413340</t>
  </si>
  <si>
    <t>Plastová parapetná doska biela vnútorná š. 400 mm s koncovkami</t>
  </si>
  <si>
    <t xml:space="preserve"> 632451022</t>
  </si>
  <si>
    <t>Vyrovnávací poter muriva MC 15 hr 30 mm</t>
  </si>
  <si>
    <t xml:space="preserve"> 625260011</t>
  </si>
  <si>
    <t>Kontaktný zatepľovací systém ETICS ostenia hr. 30 mm z minerálnej vlny, objemovej hmotnosti 115 kg/m3, landaD=0,034 W/mK, označenie T3</t>
  </si>
  <si>
    <t xml:space="preserve"> 612425931</t>
  </si>
  <si>
    <t>Omietka vápenná vnútorného ostenia okenného alebo dverného štuková</t>
  </si>
  <si>
    <t xml:space="preserve"> 968061112</t>
  </si>
  <si>
    <t>Vyvesenie alebo zavesenie dreveného, plastového alebo kov.okenného krídla do 1,5 m2</t>
  </si>
  <si>
    <t xml:space="preserve"> 968061113</t>
  </si>
  <si>
    <t>Vyvesenie alebo zavesenie dreveného, plastového alebo kov.okenného krídla nad 1,5 m2</t>
  </si>
  <si>
    <t xml:space="preserve"> 968062354</t>
  </si>
  <si>
    <t>Vybúranie drevených, plastových a kovových rámov okien dvojitých alebo zdvojených, plochy do 1 m2 -0,082 t</t>
  </si>
  <si>
    <t xml:space="preserve"> 968062355</t>
  </si>
  <si>
    <t>Vybúranie drevených, plastových a kovových rámov okien dvojitých alebo zdvojených, plochy do 2 m2 -0,063 t</t>
  </si>
  <si>
    <t xml:space="preserve"> 968062356</t>
  </si>
  <si>
    <t>Vybúranie drevených, plastových a kovových rámov okien dvojitých alebo zdvojených, plochy do 4 m2 -0,054 t</t>
  </si>
  <si>
    <t xml:space="preserve"> 968062357</t>
  </si>
  <si>
    <t>Vybúranie drevených, plastových a kovových rámov okien dvojitých alebo zdvojených, plochy nad 4 m2-0,048 t</t>
  </si>
  <si>
    <t xml:space="preserve"> 968061125</t>
  </si>
  <si>
    <t>Vyvesenie alebo zavesenie dreveného, plastového alebo kov.dverného krídla do 2 m2</t>
  </si>
  <si>
    <t xml:space="preserve"> 968061136</t>
  </si>
  <si>
    <t>Vyvesenie alebo zavesenie dreveného, plastového alebo kov.krídla vrát do 4 m2</t>
  </si>
  <si>
    <t xml:space="preserve"> 968062455</t>
  </si>
  <si>
    <t>Vybúranie drevených, plastových a kovových dverových zárubní -0,082 t</t>
  </si>
  <si>
    <t xml:space="preserve"> 968062558</t>
  </si>
  <si>
    <t>Vybúranie drevených a kovových vrát -0,054 t</t>
  </si>
  <si>
    <t xml:space="preserve"> 968062745</t>
  </si>
  <si>
    <t>Vybúranie drevených a kovových stien plných, zasklených alebo výkladných -0,024 t</t>
  </si>
  <si>
    <t xml:space="preserve"> 962081141</t>
  </si>
  <si>
    <t>Búranie muriva priečok zo sklenených tvárnic, hr. do 150 mm -0,082 t</t>
  </si>
  <si>
    <t xml:space="preserve"> 999281111</t>
  </si>
  <si>
    <t>Presun hmôt pre opravy a údržbu objektov vrátane vonkajších plášťov výšky do 25 m</t>
  </si>
  <si>
    <t>764/B 1</t>
  </si>
  <si>
    <t xml:space="preserve"> 764410850</t>
  </si>
  <si>
    <t>Demontáž oplechovania parapetov rš od 100 do 330 mm 0,00135t</t>
  </si>
  <si>
    <t>764/A 2</t>
  </si>
  <si>
    <t xml:space="preserve"> 764410350</t>
  </si>
  <si>
    <t>Oplechovanie parapetov z hliníkového  plechu  hr. 2,0 mm, povrchová úprava prášk. vypaľovacou farbou, hlin. bočné krytky, kotvenie k podkladu PUR penou, vyspravenie  styku krytiek a ostenia silikónom, rš 330 mm, označenie K1</t>
  </si>
  <si>
    <t xml:space="preserve"> 764410360</t>
  </si>
  <si>
    <t>Oplechovanie parapetov z hliníkového  plechu  hr. 2,0 mm, povrchová úprava prášk. vypaľovacou farbou, hlin. bočné krytky, kotvenie k podkladu PUR penou, vyspravenie  styku krytiek a ostenia silikónom, rš 480 mm, označenie K1</t>
  </si>
  <si>
    <t>764/A 7</t>
  </si>
  <si>
    <t xml:space="preserve"> 998764102</t>
  </si>
  <si>
    <t>Presun hmôt pre konštrukcie klampiarske v objektoch výšky nad 6 do 12 m</t>
  </si>
  <si>
    <t>767/A 1</t>
  </si>
  <si>
    <t xml:space="preserve"> OKNO</t>
  </si>
  <si>
    <t>Montáž výplní otvorov  plastových s utesnením tesniacou páskou a APU profilom</t>
  </si>
  <si>
    <t>M</t>
  </si>
  <si>
    <t>S/S90</t>
  </si>
  <si>
    <t xml:space="preserve"> 6114109300</t>
  </si>
  <si>
    <t>Biele plastové okno zo šesť.kom. prof. Uf=1,0 W/m2K, izolačné trojsklo 4-16-4-16-4, výplň argón Ug=0,6 W/m2K, teplý dišt.rámik. stredové tesnenie, celoobv. kovanie s antikor. ochr., oken. kľ.biele oceľové, dvojdiekne OS+OS, 2340x1740 mm, označenie 1</t>
  </si>
  <si>
    <t xml:space="preserve"> 6114109400</t>
  </si>
  <si>
    <t>Biele plastové okno zo šesť.kom. prof. Uf=1,0 W/m2K, izolačné trojsklo 4-16-4-16-4, výplň argón Ug=0,6 W/m2K, teplý dišt.rámik. stredové tesnenie, celoobv. kovanie s antikor. ochr., oken. kľ.biele oceľové, jednodiekne OS, 720x1740 mm, označenie 2</t>
  </si>
  <si>
    <t xml:space="preserve"> 6114109500</t>
  </si>
  <si>
    <t>Biele plastové okno zo šesť.kom. prof. Uf=1,0 W/m2K, izolačné trojsklo 4-16-4-16-4, výplň argón Ug=0,6 W/m2K, teplý dišt.rámik. stredové tesnenie, celoobv. kovanie s antikor. ochr., oken. kľ.biele oceľové, jednodiekne OS, 560x1740 mm, označenie 3</t>
  </si>
  <si>
    <t xml:space="preserve"> 6114109600</t>
  </si>
  <si>
    <t>Biele plastové okno zo šesť.kom. prof. Uf=1,0 W/m2K, izolačné trojsklo 4-16-4-16-4, výplň argón Ug=0,6 W/m2K, teplý dišt.rámik. stredové tesnenie, celoobv. kovanie s antikor. ochr., oken. kľ.biele oceľové, dvojdiekne OS+OS, 1760x1740 mm, označenie 4</t>
  </si>
  <si>
    <t xml:space="preserve"> 6114109700</t>
  </si>
  <si>
    <t>Biele plastové okno zo šesť.kom. prof. Uf=1,0 W/m2K, izolačné trojsklo 4-16-4-16-4, výplň argón Ug=0,6 W/m2K, teplý dišt.rámik. stredové tesnenie, celoobv. kovanie s antikor. ochr., oken. kľ.biele oceľové, jednodiekne OS, 860x1740 mm, označenie 5</t>
  </si>
  <si>
    <t xml:space="preserve"> 6114109800</t>
  </si>
  <si>
    <t>Biele plastové okno zo šesť.kom. prof. Uf=1,0 W/m2K, izolačné trojsklo 4-16-4-16-4, výplň argón Ug=0,6 W/m2K, teplý dišt.rámik. stredové tesnenie, celoobv. kovanie s antikor. ochr., oken. kľ.biele oceľové, dvojdiekne OS+OS, 2340x1140 mm, označenie 6</t>
  </si>
  <si>
    <t xml:space="preserve"> 6114109900</t>
  </si>
  <si>
    <t>Biele plastové okno zo šesť.kom. prof. Uf=1,0 W/m2K, izolačné trojsklo 4-16-4-16-4, výplň argón Ug=0,6 W/m2K, teplý dišt.rámik. stredové tesnenie, celoobv. kovanie s antikor. ochr., oken. kľ.biele oceľové, dvojdiekne OS+OS, 1140x840 mm, označenie 7</t>
  </si>
  <si>
    <t xml:space="preserve"> 6114110000</t>
  </si>
  <si>
    <t>Biele plastové okno zo šesť.kom. prof. Uf=1,0 W/m2K, izolačné trojsklo 4-16-4-16-4, výplň argón Ug=0,6 W/m2K, teplý dišt.rámik. stredové tesnenie, celoobv. kovanie s antikor. ochr., oken. kľ.biele oceľové, jednodiekne OS, 1080x1740 mm, označenie 8</t>
  </si>
  <si>
    <t xml:space="preserve"> 6114110100</t>
  </si>
  <si>
    <t>Biele plast.dvere vstupné  s nadsvetl.zo šesť.kom.prof. Uf=1,0 W/m2K, plast.výplň s PUR izoláciou hr 40 mm, bezpečn. trojsklo 4-16-4-16-4  Ug=0,6 W/m2K, trojbodové uchyt. dver. krí. k rámu, kľučky oceľ.biele lak., jednokr.,1080x2680 mm, označenie 9</t>
  </si>
  <si>
    <t xml:space="preserve"> 6114110200</t>
  </si>
  <si>
    <t>Biele plast.dvere vstupné  s nadsvetl.zo šesť.kom.prof. Uf=1,0 W/m2K, plast.výplň s PUR izoláciou hr 40 mm, bezpečn. trojsklo 4-16-4-16-4  Ug=0,6 W/m2K, trojbodové uchyt. dver. krí. k rámu, kľučky oceľ.biele lak., dvojkr.,1780x2680 mm, označenie 10</t>
  </si>
  <si>
    <t xml:space="preserve"> 6114110300</t>
  </si>
  <si>
    <t>Biele plast.dvere vstupné  zo šesť.kom.prof. Uf=1,0 W/m2K, plast.výplň s PUR izoláciou hr 40 mm, bezpečn. trojsklo 4-16-4-16-4  Ug=0,6 W/m2K, trojbodové uchyt. dver. krí. k rámu, kľučky oceľ.biele lak., jednokr.,930x2080 mm, označenie 11</t>
  </si>
  <si>
    <t xml:space="preserve"> 6114110400</t>
  </si>
  <si>
    <t>Biele plast.dvere vstupné  zo šesť.kom.prof. Uf=1,0 W/m2K, plast.výplň s PUR izoláciou hr 40 mm, bezpečn. trojsklo 4-16-4-16-4  Ug=0,6 W/m2K, trojbodové uchyt. dver. krí. k rámu, kľučky oceľ.biele lak., jednokr.,1080x2080 mm, označenie 12</t>
  </si>
  <si>
    <t xml:space="preserve"> 6114110800</t>
  </si>
  <si>
    <t>Biele plast.dvere vstupné  zo šesť.kom.prof. Uf=1,0 W/m2K, plast.výplň s PUR izoláciou hr 40 mm, trojbodové uchyt. dver. krí. k rámu, kľučky oceľ.biele lak., dvojkr.,2310x2130 mm, označenie 13</t>
  </si>
  <si>
    <t xml:space="preserve"> 6114112500</t>
  </si>
  <si>
    <t>Biele plast.dvere vstupné zo šesť.kom.prof. Uf=1,0 W/m2K, plast.výplň s PUR izoláciou hr 40 mm, trojbodové uchyt. dver. krí. k rámu, kľučky oceľ.biele lak., jednokr.,980x203 mm, označenie 14</t>
  </si>
  <si>
    <t xml:space="preserve"> 6114112600</t>
  </si>
  <si>
    <t>Biela plast. zaskl. stena zo šesť.kom.prof. Uf=1,0 W/m2K, plast.výplň s PUR izoláciou hr 40 mm, bezpečn. trojsklo 4-16-4-16-4  Ug=0,6 W/m2K, trojbodové uchyt. dver. krí. k rámu, kľučky oceľ.biele lak., dverný otvor.,1030x6020 mm, označenie 15</t>
  </si>
  <si>
    <t xml:space="preserve"> 6114112700</t>
  </si>
  <si>
    <t>Biele plastové okno zo šesť.kom. prof. Uf=1,0 W/m2K, izolačné trojsklo 4-16-4-16-4, výplň argón Ug=0,6 W/m2K, teplý dišt.rámik. stredové tesnenie, celoobv. kovanie s antikor. ochr., oken. kľ.biele oceľové, jednodiekne OS, 540x840 mm, označenie 16</t>
  </si>
  <si>
    <t xml:space="preserve"> 6114101500</t>
  </si>
  <si>
    <t>Biele plast.dvere vstupné  s nadsvetl.zo šesť.kom.prof. Uf=1,0 W/m2K, plast.výplň s PUR izoláciou hr 40 mm, trojbodové uchyt. dver. krí. k rámu, kľučky oceľ.biele lak., dvojkr.,1780x2650 mm, označenie 17</t>
  </si>
  <si>
    <t xml:space="preserve"> 6114101600</t>
  </si>
  <si>
    <t>Biele plastové okno zo šesť.kom. prof. Uf=1,0 W/m2K, izolačné trojsklo 4-16-4-16-4, výplň argón Ug=0,6 W/m2K, teplý dišt.rámik. stredové tesnenie, celoobv. kovanie s antikor. ochr., oken. kľ.biele oceľové, jednodiekne OS, 980x2380 mm, označenie 18</t>
  </si>
  <si>
    <t xml:space="preserve"> 6114101700</t>
  </si>
  <si>
    <t>Biele plastové okno zo šesť.kom. prof. Uf=1,0 W/m2K, izolačné trojsklo 4-16-4-16-4, výplň argón Ug=0,6 W/m2K, teplý dišt.rámik. stredové tesnenie, celoobv. kovanie s antikor. ochr., oken. kľ.biele oceľové, jednodiekne OS, 1160x1740 mm, označenie 19</t>
  </si>
  <si>
    <t xml:space="preserve"> 6114102900</t>
  </si>
  <si>
    <t>Biele plast.dvere vstupné  s.zo šesť.kom.prof. Uf=1,0 W/m2K, plast.výplň s PUR izoláciou hr 40 mm, trojbodové uchyt. dver. krí. k rámu, kľučky oceľ.biele lak., dvojkr.,1940x2150 mm, označenie 20</t>
  </si>
  <si>
    <t>767/A 3</t>
  </si>
  <si>
    <t xml:space="preserve"> 767995101</t>
  </si>
  <si>
    <t>Montáž ostatných atypických  kovových stavebných doplnkových konštrukcií do  5 kg</t>
  </si>
  <si>
    <t>kg</t>
  </si>
  <si>
    <t xml:space="preserve"> OK</t>
  </si>
  <si>
    <t>Dodávka oceľových konštrukcií vrátane povrchových úprav - konzolka tvaru L  150x247 mm pre vonkajšie parapety</t>
  </si>
  <si>
    <t xml:space="preserve"> 998767202</t>
  </si>
  <si>
    <t>Presun hmôt pre kovové stavebné doplnkové konštrukcie v objektoch výšky nad 6 do 12 m</t>
  </si>
  <si>
    <t>783/A 1</t>
  </si>
  <si>
    <t xml:space="preserve"> 783894422</t>
  </si>
  <si>
    <t>Náter farbami oderuvzdornými pre interiér stien dvojnásobný</t>
  </si>
  <si>
    <t>Objekt Zateplenie strešného plášťa</t>
  </si>
  <si>
    <t>VODOROVNÉ KONŠTRUKCIE</t>
  </si>
  <si>
    <t>POVLAKOVÉ KRYTINY</t>
  </si>
  <si>
    <t>IZOLÁCIE TEPELNÉ BEŽNÝCH STAVEB. KONŠTRUKCIÍ</t>
  </si>
  <si>
    <t>ZTI-VNÚTORNA KANALIZÁCIA</t>
  </si>
  <si>
    <t>KONŠTRUKCIE TESÁRSKE</t>
  </si>
  <si>
    <t>KRYTINY TVRDÉ</t>
  </si>
  <si>
    <t xml:space="preserve"> 12/A 2</t>
  </si>
  <si>
    <t xml:space="preserve"> 446122001</t>
  </si>
  <si>
    <t>Montáž strešného výlezu na strechu</t>
  </si>
  <si>
    <t xml:space="preserve"> 6113908190</t>
  </si>
  <si>
    <t>Strešný výlez pre strechy so sklonom 0-15, z viackomorových plastových profilov s nepriehľadným vekom, vonkajší uzáver, 600x800 mm, označenie 21</t>
  </si>
  <si>
    <t xml:space="preserve"> 625250153</t>
  </si>
  <si>
    <t>Zateplenie steny z tvrdeného polystyrénu hr. 50 mm - pre prilepenie PVC krytiny</t>
  </si>
  <si>
    <t xml:space="preserve"> 965082930</t>
  </si>
  <si>
    <t>Odstránenie násypu pod podlahami alebo na strechách,hr.do 200 mm  -1,400 t</t>
  </si>
  <si>
    <t xml:space="preserve">  6/B 1</t>
  </si>
  <si>
    <t xml:space="preserve"> 98101111P</t>
  </si>
  <si>
    <t>Demolácia krovu postupným rozoberaním</t>
  </si>
  <si>
    <t>M3</t>
  </si>
  <si>
    <t xml:space="preserve"> 959941131</t>
  </si>
  <si>
    <t>Chemická kotva s kotevnou závitovou tyčou dl. 300 mm, matica s podložkou, tesnená chemickou ampulkou do betónu, ŽB, kameňa, s vyvŕtaním otvoru M16/200 mm</t>
  </si>
  <si>
    <t xml:space="preserve"> 953943121</t>
  </si>
  <si>
    <t>Osadenie drobných kovových predmetov do betónu pred zabetónovaním, hmotnosti do 1 kg/kus</t>
  </si>
  <si>
    <t>Dodávka oceľových konštrukcií vrátane povrchových úprav - dodávka uchytenia pomurnice</t>
  </si>
  <si>
    <t>711/A 2</t>
  </si>
  <si>
    <t xml:space="preserve"> 712991040</t>
  </si>
  <si>
    <t>Montáž podkladnej konštrukcie z OSB dosiek hr. 18 mm na atike šírky 411 -620 mm pod klampiarske konš</t>
  </si>
  <si>
    <t>S/S80</t>
  </si>
  <si>
    <t xml:space="preserve"> 6072624800</t>
  </si>
  <si>
    <t>Doska drevoštiepková OSB hr. 22 mm, vhodné do vlhkého prostredia</t>
  </si>
  <si>
    <t xml:space="preserve"> 712997002</t>
  </si>
  <si>
    <t>Montáž spádových vrstiev  z tvrdeného polystyrému š. od 200 do 400 mm</t>
  </si>
  <si>
    <t xml:space="preserve"> MAT</t>
  </si>
  <si>
    <t>Spádová vrstva z extrudovaného polystyrénu pod K2, š. 350 mm</t>
  </si>
  <si>
    <t xml:space="preserve"> 712370360</t>
  </si>
  <si>
    <t>Zhotovenie povlakovej krytiny striech plochých do 10° fóliou PVC mechanicky kotvená a tepelne spájaná s vytiahnutím, vrátane doplnkov</t>
  </si>
  <si>
    <t>S/S20</t>
  </si>
  <si>
    <t xml:space="preserve"> 2833000120</t>
  </si>
  <si>
    <t>PVC-P hydroizolačná fólia, vystužená polyesterovou mriežkou hr. 1,5 mm, obj. hmotnosti 3,2 kg/m2, tepelná odolnosť -30 až +80 st., svetlošedá, odolná voči UV žiareniu, vrátane doplnkov</t>
  </si>
  <si>
    <t xml:space="preserve"> 712391171</t>
  </si>
  <si>
    <t>Zhotov. povlak. krytiny striech plochých a šikmýchdo 30° ostatné z ochrannej textílie podklad.vrstvy</t>
  </si>
  <si>
    <t xml:space="preserve"> 6936654900</t>
  </si>
  <si>
    <t>Separačná geotextília so zvýšenou požiarnou odolnosťou, obj. hmotnosti 300 g/m2</t>
  </si>
  <si>
    <t xml:space="preserve"> 998712102</t>
  </si>
  <si>
    <t>Presun hmôt pre izoláciu povlakovej krytiny v objektoch výšky nad 6 do 12 m</t>
  </si>
  <si>
    <t>713/A 1</t>
  </si>
  <si>
    <t xml:space="preserve"> 713191127</t>
  </si>
  <si>
    <t>Montáž parozábrany vrchom s vytiahnutím na d stenu do výšky 500 mm</t>
  </si>
  <si>
    <t xml:space="preserve"> 2830010400</t>
  </si>
  <si>
    <t xml:space="preserve">Parozábrana - fólia  PE </t>
  </si>
  <si>
    <t xml:space="preserve"> 713111111</t>
  </si>
  <si>
    <t>Montáž tepelnej izolácie rohožami,pásmi,dielcami,doskami stropov, vrchom - klad. voľne</t>
  </si>
  <si>
    <t xml:space="preserve"> 6314150080</t>
  </si>
  <si>
    <t>Tepelná izolácia doska z minerálnej vlny hr. 150 mm, objemová hmotnosť 50 kg/m3, lamdaD=0,037 W/mK</t>
  </si>
  <si>
    <t xml:space="preserve"> 713161510</t>
  </si>
  <si>
    <t>Montáž tepelnej izolácie do podkrovia medzi a pod krokvy kladená voľne hr. nad 10 cm</t>
  </si>
  <si>
    <t xml:space="preserve"> 6314150110</t>
  </si>
  <si>
    <t>Tepelná izolácia doska z minerálnej vlny hr. 200 mm, objemová hmotnosť 50 kg/m3, lamdaD=0,037 W/mK</t>
  </si>
  <si>
    <t>713/A 5</t>
  </si>
  <si>
    <t xml:space="preserve"> 998713102</t>
  </si>
  <si>
    <t>Presun hmôt pre izolácie tepelné v objektoch výšky nad 6 m do 12 m</t>
  </si>
  <si>
    <t>721/B 1</t>
  </si>
  <si>
    <t xml:space="preserve"> 721140802</t>
  </si>
  <si>
    <t>Demontáž potrubia z liatinových rúr odpadového alebo dažďového do DN 100  0,01492t</t>
  </si>
  <si>
    <t>R/R 0</t>
  </si>
  <si>
    <t xml:space="preserve"> 721140992.1</t>
  </si>
  <si>
    <t>Montáž potrubia z liatinových rúr okapového systému s odklonením od fasády o 200 mm</t>
  </si>
  <si>
    <t>721/A 1</t>
  </si>
  <si>
    <t xml:space="preserve"> 721211303</t>
  </si>
  <si>
    <t>Vetracia hlavica na odvetranie kanalizačného zvodu DN150 mm, s integr. PVC manžetou 500x500 mm, existujúci liatin. zvod predĺžiť o potrebnú hrúbku s redukciou na PVC hlav., dažď. krytka, farba šedá, výška nad PVC fóliou 300 mm, označenia K12</t>
  </si>
  <si>
    <t>ks</t>
  </si>
  <si>
    <t>762/A 1</t>
  </si>
  <si>
    <t xml:space="preserve"> 762342210</t>
  </si>
  <si>
    <t>Montáž  latovania  - kontralaty rozpon 80-120 cm</t>
  </si>
  <si>
    <t xml:space="preserve"> 6053341100</t>
  </si>
  <si>
    <t xml:space="preserve">Laty opracované SM/JD akosť II do 25cm2 </t>
  </si>
  <si>
    <t xml:space="preserve">M3   </t>
  </si>
  <si>
    <t xml:space="preserve"> 762342203</t>
  </si>
  <si>
    <t>Montáž  latovania pri vzdialenosti lát 220-400 mm</t>
  </si>
  <si>
    <t xml:space="preserve"> 6051501000</t>
  </si>
  <si>
    <t>Hranolček smrekový 1, pomocné laťovanie pod S1</t>
  </si>
  <si>
    <t xml:space="preserve"> 762810026</t>
  </si>
  <si>
    <t>Debnenie  stropov z dosiek OSB (vhodných do vlhkého prostredia) skrutkovaných na trámy na pero a drážku hr. dosky 22 mm</t>
  </si>
  <si>
    <t xml:space="preserve"> 762332110</t>
  </si>
  <si>
    <t>Montáž viazaných konštrukcií krovov striech z reziva priemernej plochy do 120 cm2</t>
  </si>
  <si>
    <t xml:space="preserve"> 762332120</t>
  </si>
  <si>
    <t>Montáž viazaných konštrukcií krovov striech z reziva priemernej plochy 120-224 cm2</t>
  </si>
  <si>
    <t xml:space="preserve"> 6051590000</t>
  </si>
  <si>
    <t>Hranol mäkké rezivo - omietané smrekovec hranol akosť I - na krov</t>
  </si>
  <si>
    <t xml:space="preserve"> 762332130</t>
  </si>
  <si>
    <t>Montáž viazaných konštrukcií krovov striech z reziva priemernej plochy 224-288 cm2</t>
  </si>
  <si>
    <t xml:space="preserve"> 762332140</t>
  </si>
  <si>
    <t>Montáž viazaných konštrukcií krovov striech z reziva priemernej plochy nad 288 cm2</t>
  </si>
  <si>
    <t xml:space="preserve"> 762395000</t>
  </si>
  <si>
    <t>Spojovacie a ochranné prostriedky svorky, dosky, klince, pásová oceľ, vruty, impregnácia</t>
  </si>
  <si>
    <t>762/C 1</t>
  </si>
  <si>
    <t xml:space="preserve"> 762341922</t>
  </si>
  <si>
    <t>Debnenie a latovanie striech vyrezanie otvorov v debnení z dosiek do hr. 32 mm plochy otvoru do 4m2 -0,01700t, spätna montáž</t>
  </si>
  <si>
    <t xml:space="preserve"> 998762102</t>
  </si>
  <si>
    <t>Presun hmôt pre konštrukcie tesárske v objektoch výšky do 12 m</t>
  </si>
  <si>
    <t xml:space="preserve"> 764311822</t>
  </si>
  <si>
    <t>Demontáž krytiny hladkej strešnej z tabúľ , so sklonom do 30°       0,00732t</t>
  </si>
  <si>
    <t xml:space="preserve"> 764430840</t>
  </si>
  <si>
    <t>Demontáž oplechovania múrov  a nadmuroviek rš od 330 do 500 mm 0,00230t</t>
  </si>
  <si>
    <t xml:space="preserve"> 764430850</t>
  </si>
  <si>
    <t>Demontáž oplechovania múrov  a nadmuroviek  rš 600 mm  0,00337t</t>
  </si>
  <si>
    <t xml:space="preserve"> 764351836</t>
  </si>
  <si>
    <t>Demontáž háka so sklonom žľabu do 30°  0,00009t</t>
  </si>
  <si>
    <t xml:space="preserve"> 764352810</t>
  </si>
  <si>
    <t>Demontáž žľabov pododkvapových polkruhových so sklonom do 30° rš 330 mm   0,0033t</t>
  </si>
  <si>
    <t xml:space="preserve"> 764359810</t>
  </si>
  <si>
    <t>Demontáž kotlíka kónického, so sklonom žľabu do 30°     0,0011t</t>
  </si>
  <si>
    <t xml:space="preserve"> 764454801</t>
  </si>
  <si>
    <t>Demontáž odpadových rúr kruhových, s priemerom 75 a 100 mm  0,00226t</t>
  </si>
  <si>
    <t>764/A 4</t>
  </si>
  <si>
    <t xml:space="preserve"> 764730460</t>
  </si>
  <si>
    <t xml:space="preserve">Oplechovanie atiky po zateplení z poplastovaného plechu hr. 0,75 mm, rš. 800 mm, označenie K2 </t>
  </si>
  <si>
    <t xml:space="preserve">M    </t>
  </si>
  <si>
    <t>764/A 6</t>
  </si>
  <si>
    <t xml:space="preserve"> 764352300</t>
  </si>
  <si>
    <t>Žľaby z poplastovaného plechu hr. 0,6 mm, rš 330 mm, označenie K3, K5, K6</t>
  </si>
  <si>
    <t xml:space="preserve"> 764359221</t>
  </si>
  <si>
    <t>Žľabový kotlík  z poplastovaného plechu hr. 0,6 mm, priemeru 160/100mm,  označenie K4</t>
  </si>
  <si>
    <t xml:space="preserve"> 764454212</t>
  </si>
  <si>
    <t>Odpadové rúry  z poplastovaného plechu hr. 0,6 mm, rš. 330mm, D100mm, označenie K7, K8, K9</t>
  </si>
  <si>
    <t xml:space="preserve"> 764172073</t>
  </si>
  <si>
    <t>Oplechovanie okapu z poplastovaného plechu hr. 0,6 mm rš. 330 mm, označenie K10</t>
  </si>
  <si>
    <t>765/A 1</t>
  </si>
  <si>
    <t xml:space="preserve"> 765901321</t>
  </si>
  <si>
    <t>Pokrytie strechy fóliou vysokodifúznou (paropriepustnou), hydroizolačnou, poistnou PE fóliou</t>
  </si>
  <si>
    <t xml:space="preserve"> 998765102</t>
  </si>
  <si>
    <t>Presun hmôt pre tvrdé krytiny v objektoch výšky nad 6 do 12 m</t>
  </si>
  <si>
    <t xml:space="preserve"> 767591221</t>
  </si>
  <si>
    <t>Montáž mriežky</t>
  </si>
  <si>
    <t>S/S50</t>
  </si>
  <si>
    <t xml:space="preserve"> 5534371553</t>
  </si>
  <si>
    <t>Mriežka z hliníkového plechu 400x400 mm, opatrená bielo práškovou vypaľovacou farbou, označenie K11</t>
  </si>
  <si>
    <t xml:space="preserve"> 998767102</t>
  </si>
  <si>
    <t>Objekt Ostatné práce</t>
  </si>
  <si>
    <t>ZEMNÉ PRÁCE</t>
  </si>
  <si>
    <t>ZÁKLADY</t>
  </si>
  <si>
    <t>IZOLÁCIE PROTI VODE A VLHKOSTI</t>
  </si>
  <si>
    <t>ZTI-ZARIAĎOVACIE PREDMETY</t>
  </si>
  <si>
    <t>DREVOSTAVBY</t>
  </si>
  <si>
    <t>KONŠTRUKCIE STOLÁRSKE</t>
  </si>
  <si>
    <t>PODLAHY A OBKLADY KERAMICKÉ-DLAŽBY</t>
  </si>
  <si>
    <t>PODLAHY A OBKLADY KERAMICKÉ-OBKLADY</t>
  </si>
  <si>
    <t>MAĽBY</t>
  </si>
  <si>
    <t>Montážne práce</t>
  </si>
  <si>
    <t>M-21 ELEKTROMONTÁŽE</t>
  </si>
  <si>
    <t>M-43 MONTÁŽ OCEĽOVÝCH KONŠTRUKCIÍ</t>
  </si>
  <si>
    <t xml:space="preserve">  1/A 1</t>
  </si>
  <si>
    <t xml:space="preserve"> 133301101</t>
  </si>
  <si>
    <t>Výkop šachty hornina 4 do 100 m3</t>
  </si>
  <si>
    <t xml:space="preserve"> 133301109</t>
  </si>
  <si>
    <t>Príplatok k cenám za lepivosť horniny</t>
  </si>
  <si>
    <t xml:space="preserve"> 162301102</t>
  </si>
  <si>
    <t>Vodorovné premiestnenie výkopku tr.1-4,do 1000 m</t>
  </si>
  <si>
    <t xml:space="preserve"> 171201101</t>
  </si>
  <si>
    <t>Uloženie sypaniny do násypov s rozprestretím sypaniny vo vrstvách a s hrubým urovnaním nezhutnených</t>
  </si>
  <si>
    <t xml:space="preserve"> 174101001</t>
  </si>
  <si>
    <t>Zásyp sypaninou so zhutnením jám, šachiet, rýh, zárezov alebo okolo objektov  do 100 m3</t>
  </si>
  <si>
    <t>P/PE</t>
  </si>
  <si>
    <t xml:space="preserve"> 583372130</t>
  </si>
  <si>
    <t>Štrkopiesok / A3 / frakcia 0-32  tr. Z</t>
  </si>
  <si>
    <t xml:space="preserve"> 181101102</t>
  </si>
  <si>
    <t>Úprava pláne v zárezoch v hornine 1-4 so zhutnením</t>
  </si>
  <si>
    <t xml:space="preserve">  2/A 1</t>
  </si>
  <si>
    <t xml:space="preserve"> 271571111</t>
  </si>
  <si>
    <t>Vankúše zhutnené pod základy zo štrkopiesku</t>
  </si>
  <si>
    <t xml:space="preserve"> 275313521</t>
  </si>
  <si>
    <t>Betón základových  pätiek,  prostý tr.C 12/15</t>
  </si>
  <si>
    <t xml:space="preserve"> 275351215</t>
  </si>
  <si>
    <t>Debnenie základových pätiek, zhotovenie-dielce</t>
  </si>
  <si>
    <t xml:space="preserve"> 275351216</t>
  </si>
  <si>
    <t>Debnenie základovýcb pätiek, odstránenie-dielce</t>
  </si>
  <si>
    <t xml:space="preserve"> 317321411</t>
  </si>
  <si>
    <t xml:space="preserve">Betón prekladov železový (bez výstuže) tr.C 25/30 </t>
  </si>
  <si>
    <t xml:space="preserve"> 434129000.1</t>
  </si>
  <si>
    <t>Osadenie prefabrikovaného schodiskového stupňa hmotnosti do 300 kg na oceľovú konštrukciu</t>
  </si>
  <si>
    <t xml:space="preserve"> 434129000.2</t>
  </si>
  <si>
    <t>Osadenie prefabrikovaného schodiskového stupňa hmotnosti od  300 kg do 800 kg na oceľovú konštrukciu</t>
  </si>
  <si>
    <t xml:space="preserve"> 434129000.3</t>
  </si>
  <si>
    <t>Osadenie prefabrikovaného schodiskového stupňa hmotnosti nad  800 kg na oceľovú konštrukciu</t>
  </si>
  <si>
    <t xml:space="preserve"> 592247015002</t>
  </si>
  <si>
    <t>Prefabrikovaný stupň železobetónový 2050x300x100 mm, označenie St1</t>
  </si>
  <si>
    <t xml:space="preserve"> 592247016001</t>
  </si>
  <si>
    <t>Prefabrikovaný stupň železobetónový 2050x1350x100 mm, označenie St2</t>
  </si>
  <si>
    <t xml:space="preserve"> 592247017001</t>
  </si>
  <si>
    <t>Prefabrikovaný stupň železobetónový 2050x1650x100 mm, označenie St3</t>
  </si>
  <si>
    <t xml:space="preserve"> 417321515</t>
  </si>
  <si>
    <t>Betón stužujúcich pásov a vencov železový tr. C 25/30</t>
  </si>
  <si>
    <t xml:space="preserve"> 417351115</t>
  </si>
  <si>
    <t>Debnenie bočníc stužujúcich pásov a vencov vrátane vzpier zhotovenie</t>
  </si>
  <si>
    <t xml:space="preserve"> 417351116</t>
  </si>
  <si>
    <t>Debnenie bočníc stužujúcich pásov a vencov vrátane vzpier odstránenie</t>
  </si>
  <si>
    <t xml:space="preserve"> 417361821</t>
  </si>
  <si>
    <t>Výstuž stužujúcich pásov a vencov z betonárskej ocele 10505</t>
  </si>
  <si>
    <t xml:space="preserve"> 631571003</t>
  </si>
  <si>
    <t>Násyp zo štrkopiesku 0-32 (pre spevnenie podkladu)</t>
  </si>
  <si>
    <t xml:space="preserve"> 631315611</t>
  </si>
  <si>
    <t>Mazanina z betónu prostého tr.C 16/20 hr.nad 120 do 240 mm</t>
  </si>
  <si>
    <t xml:space="preserve"> 631319155</t>
  </si>
  <si>
    <t>Príplatok za prehlad. povrchu betónovej mazaniny min. tr.C 8/10 oceľ. hlad. hr. 120-240 mm</t>
  </si>
  <si>
    <t xml:space="preserve"> 631319175</t>
  </si>
  <si>
    <t>Prípl. za strhnutie povrchu mazaniny latou pre hr. obidvoch vrstiev mazaniny nad 120 do 240 mm</t>
  </si>
  <si>
    <t xml:space="preserve"> 631351101</t>
  </si>
  <si>
    <t>Debnenie stien, rýh a otvorov v podlahách zhotovenie</t>
  </si>
  <si>
    <t xml:space="preserve"> 631351102</t>
  </si>
  <si>
    <t>Debnenie stien, rýh a otvorov v podlahách odstránenie</t>
  </si>
  <si>
    <t xml:space="preserve"> 631362021</t>
  </si>
  <si>
    <t>Výstuž mazanín z betónov (z kameniva) a z ľahkých betónov zo zváraných sietí z drôtov typu KARI</t>
  </si>
  <si>
    <t xml:space="preserve"> 632477003</t>
  </si>
  <si>
    <t>Samonivelačný cementový poter hr. 50 mm</t>
  </si>
  <si>
    <t xml:space="preserve"> 611421431</t>
  </si>
  <si>
    <t>Oprava omietok stropov v množstve do 50 % štukových</t>
  </si>
  <si>
    <t xml:space="preserve"> 767569992.1</t>
  </si>
  <si>
    <t>Demontáž oceľových rebríkov osadených do muriva</t>
  </si>
  <si>
    <t xml:space="preserve"> 612421431</t>
  </si>
  <si>
    <t>Oprava vnútorných vápenných omietok stien, v množstve opravenej plochy nad 30 do 50 % štukových</t>
  </si>
  <si>
    <t xml:space="preserve"> 612421637</t>
  </si>
  <si>
    <t>Vnútorná omietka vápenná alebo vápennocementová v podlaží a v schodisku stien štuková</t>
  </si>
  <si>
    <t xml:space="preserve"> 611473112</t>
  </si>
  <si>
    <t>Vnútorná omietka vápennocementová zo suchých zmesí stropov alebo schodiskových konštrukcií štuková</t>
  </si>
  <si>
    <t xml:space="preserve"> 612451111</t>
  </si>
  <si>
    <t>Vnútorná cementová omietka v podlaží a v schodisku muriva tehlového hrubá zatretá</t>
  </si>
  <si>
    <t xml:space="preserve"> 981011412</t>
  </si>
  <si>
    <t>Demolácia budov murovaných na MC alebo betónu postupným rozoberaním s podielom konštrukcie 15%</t>
  </si>
  <si>
    <t xml:space="preserve"> 978059531</t>
  </si>
  <si>
    <t>Odsekanie a odobratie stien z obkladačiek vnútorných nad 2 m2 -0,068 t</t>
  </si>
  <si>
    <t xml:space="preserve"> 962032231</t>
  </si>
  <si>
    <t>Búranie muriva nadzákladového z tehál pálených, vápenopieskových,cementových na maltu -1,905 t</t>
  </si>
  <si>
    <t xml:space="preserve"> 971033241</t>
  </si>
  <si>
    <t>Vybúranie otvoru v murive tehl. plochy do 0,0225 m2 hr.do 300 mm -0,008 t</t>
  </si>
  <si>
    <t xml:space="preserve"> 952901111</t>
  </si>
  <si>
    <t>Vyčistenie budov pri výške podlaží do 4m</t>
  </si>
  <si>
    <t xml:space="preserve"> 941955004</t>
  </si>
  <si>
    <t>Lešenie ľahké pracovné pomocné, s výškou lešeňovej podlahy nad 2,50 do 3,5 m</t>
  </si>
  <si>
    <t>711/A 1</t>
  </si>
  <si>
    <t xml:space="preserve"> 711141559</t>
  </si>
  <si>
    <t>Izolácia proti zemnej vlhkosti a tlakovej vode vodorovná NAIP pritavením</t>
  </si>
  <si>
    <t xml:space="preserve"> 711111001</t>
  </si>
  <si>
    <t>Izolácia proti zemnej vlhkosti vodorovná penetračným náterom za studena</t>
  </si>
  <si>
    <t xml:space="preserve"> 998711102</t>
  </si>
  <si>
    <t>Presun hmôt pre izoláciu proti vode v objektoch výšky nad 6 do 12  m</t>
  </si>
  <si>
    <t xml:space="preserve"> 628322810</t>
  </si>
  <si>
    <t xml:space="preserve">m2     </t>
  </si>
  <si>
    <t xml:space="preserve"> 725</t>
  </si>
  <si>
    <t>Príplatok za napojenie na existujúcu izoláciu proti zemnej vlhkosti</t>
  </si>
  <si>
    <t>S/S10</t>
  </si>
  <si>
    <t xml:space="preserve"> 1116315000</t>
  </si>
  <si>
    <t xml:space="preserve"> 713121111</t>
  </si>
  <si>
    <t>Montáž tepelnej izolácie rohožami,pásmi,dielcami,doskami podláh, jednovrstvová</t>
  </si>
  <si>
    <t xml:space="preserve"> 713191122</t>
  </si>
  <si>
    <t>Izolácie tepelné podláh,stropov zvrchu,striech prekrytím pásom do výšky 100mm  PE fóliou</t>
  </si>
  <si>
    <t xml:space="preserve"> 2837650010</t>
  </si>
  <si>
    <t>Extrudovaný polystyrén XPS hr. 30 mm, izolácia podláh</t>
  </si>
  <si>
    <t>721/A 5</t>
  </si>
  <si>
    <t xml:space="preserve"> 7250009001</t>
  </si>
  <si>
    <t xml:space="preserve"> 762421336</t>
  </si>
  <si>
    <t>763/A 2</t>
  </si>
  <si>
    <t xml:space="preserve"> 763161311</t>
  </si>
  <si>
    <t>SDK podkrovie bez  izolácie, s parozábranou  kca z profilov CD 1vrstvová dosky, požiarna odolnosť min. 30 min.</t>
  </si>
  <si>
    <t xml:space="preserve"> 998763301</t>
  </si>
  <si>
    <t>Presun hmôt pre sádrokartónové konštrukcie v objektoch výšky do 7 m</t>
  </si>
  <si>
    <t>766/A 1</t>
  </si>
  <si>
    <t xml:space="preserve"> 766427112</t>
  </si>
  <si>
    <t>Montáž obloženia podhľadov, podkladový rošt</t>
  </si>
  <si>
    <t xml:space="preserve"> 6051718000</t>
  </si>
  <si>
    <t>Lata podkladná 60/40</t>
  </si>
  <si>
    <t xml:space="preserve"> 998766102</t>
  </si>
  <si>
    <t>Presun hmot pre konštrukcie stolárske v objektoch výšky nad 6 do 12 m</t>
  </si>
  <si>
    <t>767/B 1</t>
  </si>
  <si>
    <t xml:space="preserve"> 767584811</t>
  </si>
  <si>
    <t>Vybúranie vonkajších krytov ventilátorov</t>
  </si>
  <si>
    <t xml:space="preserve"> 767833100</t>
  </si>
  <si>
    <t>Montáž rebríkov do muriva s bočnicami z profilovej ocele,z rúrok alebo z tenkostenných profilov</t>
  </si>
  <si>
    <t>Dodávka oceľových konštrukcií vrátane povrchových úprav - dodávka rebríka na strechu, označenie Z1</t>
  </si>
  <si>
    <t>771/A 1</t>
  </si>
  <si>
    <t xml:space="preserve"> 771576109</t>
  </si>
  <si>
    <t>Montáž podláh z dlaždíc keram. ukl. do tmelu flexibil., protišmyk. 300x300mm</t>
  </si>
  <si>
    <t xml:space="preserve"> 597645500</t>
  </si>
  <si>
    <t>Dlaždica s protišmykovým povrchom 300x300x10 úpr.líca 1 ak.Ia</t>
  </si>
  <si>
    <t xml:space="preserve"> 998771102</t>
  </si>
  <si>
    <t>Presun hmôt pre podlahy z dlaždíc v objektoch výšky nad 6 do 12 m</t>
  </si>
  <si>
    <t>771/A 2</t>
  </si>
  <si>
    <t xml:space="preserve"> 781445208</t>
  </si>
  <si>
    <t>Montáž obkladov stien z obkladačiek hutných,keramických do tmelu flexibil., veľkosť 200x200 mm, škárovanie</t>
  </si>
  <si>
    <t>S/S70</t>
  </si>
  <si>
    <t xml:space="preserve"> 5976280000</t>
  </si>
  <si>
    <t>Obkladačka keramická 200x200 mm, 1. tr.</t>
  </si>
  <si>
    <t>771/C 2</t>
  </si>
  <si>
    <t xml:space="preserve"> 781411903</t>
  </si>
  <si>
    <t>Opravy obkladov z obkladačiek pórovinových alebo opakných 150 x 150 mm, -0,00108t</t>
  </si>
  <si>
    <t xml:space="preserve"> 998781102</t>
  </si>
  <si>
    <t>Presun hmôt pre obklady keramické v objektoch výšky nad  6 do 12 m</t>
  </si>
  <si>
    <t xml:space="preserve"> 783894622</t>
  </si>
  <si>
    <t xml:space="preserve"> 783894412</t>
  </si>
  <si>
    <t>Náter farbami oderuvzdornými pre interiér stropov dvojnásobný</t>
  </si>
  <si>
    <t xml:space="preserve"> 783812130</t>
  </si>
  <si>
    <t xml:space="preserve">Nátery umývateľné omietok stien dvojnás. </t>
  </si>
  <si>
    <t xml:space="preserve"> 783782203</t>
  </si>
  <si>
    <t>784/A 1</t>
  </si>
  <si>
    <t xml:space="preserve"> 784418011</t>
  </si>
  <si>
    <t xml:space="preserve">Zakrývanie podláh a zariadení fóliou v miestnostiach alebo na schodisku   </t>
  </si>
  <si>
    <t xml:space="preserve"> 921999920.2</t>
  </si>
  <si>
    <t>Demontáž bleskozvodnej sústavy</t>
  </si>
  <si>
    <t xml:space="preserve"> hod</t>
  </si>
  <si>
    <t>943/M43</t>
  </si>
  <si>
    <t xml:space="preserve"> 430862004</t>
  </si>
  <si>
    <t>Montáž rôznych dielov OK - montáž schodiska vrátane kotvenia</t>
  </si>
  <si>
    <t xml:space="preserve"> 430861004</t>
  </si>
  <si>
    <t>Montáž rôznych dielov OK - montáž prestrešenia vrátane kotvenia</t>
  </si>
  <si>
    <t xml:space="preserve">Dodávka oceľových konštrukcií vrátane povrchových úprav - schodiska vrátane kotvenia a protipožiarnym náterom s požiarnou odolnosťou R30_x000D_
</t>
  </si>
  <si>
    <t>Dodávka oceľových konštrukcií vrátane povrchových úprav - prestrešenia vrátane kotvenia</t>
  </si>
  <si>
    <t xml:space="preserve"> 767950021.5</t>
  </si>
  <si>
    <t>Zastrešenie oblúkových striech  obojstranne UV odolnými štvorstenovými polykarbonátovými doskami hr. 10 mm vrátane doplnkou</t>
  </si>
  <si>
    <t xml:space="preserve"> m2</t>
  </si>
  <si>
    <t>Objekt Ústredné vykurovanie</t>
  </si>
  <si>
    <t>ÚSTREDNÉ VYKUROVANIE-KOTOLNE</t>
  </si>
  <si>
    <t>ÚSTREDNÉ VYKUROVANIE-STROJOVNE</t>
  </si>
  <si>
    <t>ÚSTREDNÉ VYKUROVANIE-ROZVOD POTRUBIA</t>
  </si>
  <si>
    <t>ÚSTREDNÉ VYKUROVANIE-ARMATÚRY</t>
  </si>
  <si>
    <t>ÚSTREDNÉ VYKUROVANIE-VYKUROVACIE TELESÁ</t>
  </si>
  <si>
    <t>713/A 4</t>
  </si>
  <si>
    <t xml:space="preserve"> 713482121</t>
  </si>
  <si>
    <t>Montáž trubíc z PE, hr.15-20 mm,vnút.priemer do 38 mm</t>
  </si>
  <si>
    <t xml:space="preserve"> 713482131</t>
  </si>
  <si>
    <t>Montáž trubíc z PE, hr.30 mm,vnút.priemer do 38 mm</t>
  </si>
  <si>
    <t xml:space="preserve"> 2837741523</t>
  </si>
  <si>
    <t xml:space="preserve"> 2837741529</t>
  </si>
  <si>
    <t xml:space="preserve"> 2837741542</t>
  </si>
  <si>
    <t xml:space="preserve"> 2837741558</t>
  </si>
  <si>
    <t xml:space="preserve"> 2837741571</t>
  </si>
  <si>
    <t>R/RE</t>
  </si>
  <si>
    <t xml:space="preserve"> 2837741628</t>
  </si>
  <si>
    <t xml:space="preserve"> 2837741629</t>
  </si>
  <si>
    <t xml:space="preserve"> 802IZO120</t>
  </si>
  <si>
    <t>Príslušenstvo, páska, lepidlo</t>
  </si>
  <si>
    <t xml:space="preserve"> 721173203</t>
  </si>
  <si>
    <t>Potrubie z PVC D 32x1, 8, odvod kondenzu aj s tvarovkami</t>
  </si>
  <si>
    <t xml:space="preserve"> 706IVARTČ110</t>
  </si>
  <si>
    <t xml:space="preserve"> 706IVARTČ111</t>
  </si>
  <si>
    <t xml:space="preserve"> 731161010</t>
  </si>
  <si>
    <t>Montáž plynového tep. čerpadla vonkajšej a vnútornej jednotky</t>
  </si>
  <si>
    <t xml:space="preserve"> 706IVARTČ112</t>
  </si>
  <si>
    <t xml:space="preserve">Doprava a vykládka TČ </t>
  </si>
  <si>
    <t xml:space="preserve"> 706IVARTČ113</t>
  </si>
  <si>
    <t xml:space="preserve">Oživenie TČ </t>
  </si>
  <si>
    <t xml:space="preserve"> 706IVARTČ114</t>
  </si>
  <si>
    <t>Servisný technik</t>
  </si>
  <si>
    <t xml:space="preserve"> 702KOT152</t>
  </si>
  <si>
    <t xml:space="preserve"> 731261070</t>
  </si>
  <si>
    <t xml:space="preserve">Montáž plynového kotla nástenného kondenzačného vykurovacieho bez zásobníka </t>
  </si>
  <si>
    <t>731/A 1</t>
  </si>
  <si>
    <t xml:space="preserve"> 731341130</t>
  </si>
  <si>
    <t>Hadica napúšťacia gumená</t>
  </si>
  <si>
    <t xml:space="preserve"> 706IVAR816</t>
  </si>
  <si>
    <t xml:space="preserve"> 706IVARTČ107</t>
  </si>
  <si>
    <t xml:space="preserve"> 706IVARTČ109</t>
  </si>
  <si>
    <t>S/S40</t>
  </si>
  <si>
    <t xml:space="preserve"> 4846798600</t>
  </si>
  <si>
    <t xml:space="preserve"> 4848101220</t>
  </si>
  <si>
    <t xml:space="preserve"> 714KOT306</t>
  </si>
  <si>
    <t>731/A 4</t>
  </si>
  <si>
    <t xml:space="preserve"> 734209116</t>
  </si>
  <si>
    <t>Montáž závitovej armatúry s 2 závitmi G 5/4</t>
  </si>
  <si>
    <t>731/A 2</t>
  </si>
  <si>
    <t xml:space="preserve"> 732111125</t>
  </si>
  <si>
    <t>Rozdeľovač a zberač, teleso rozdeľovača a zberača akosť normy 11 353.0 DN 100</t>
  </si>
  <si>
    <t xml:space="preserve"> 732111312</t>
  </si>
  <si>
    <t>Rozdeľovač a zberač, rúrkové hrdlo rozdeľovača a zberača bez príruby akosť nor. 11 353.0 DN do 25</t>
  </si>
  <si>
    <t xml:space="preserve"> 732331515</t>
  </si>
  <si>
    <t>súb.</t>
  </si>
  <si>
    <t xml:space="preserve"> 731291020</t>
  </si>
  <si>
    <t>Montáž rýchlomontážnej sady bez zmiešavača DN 25</t>
  </si>
  <si>
    <t xml:space="preserve"> 732331929</t>
  </si>
  <si>
    <t xml:space="preserve"> 732351000</t>
  </si>
  <si>
    <t>Montáž akumulačného zásobníka vykurovacej vody v spojení so solárnymi systémami, tepelnými čerpadlami a kotlami na pevné palivo objem do 400 l</t>
  </si>
  <si>
    <t xml:space="preserve"> 998732201</t>
  </si>
  <si>
    <t>Presun hmôt pre strojovne v objektoch výšky do 6 m</t>
  </si>
  <si>
    <t>%</t>
  </si>
  <si>
    <t xml:space="preserve"> 733141000</t>
  </si>
  <si>
    <t>Potrubie z nerezových rúrok spájaných lisovaním DN 15x1,2</t>
  </si>
  <si>
    <t xml:space="preserve"> 733141003</t>
  </si>
  <si>
    <t>Potrubie z nerezových rúrok spájaných lisovaním DN 18x1,2</t>
  </si>
  <si>
    <t xml:space="preserve"> 733141006</t>
  </si>
  <si>
    <t>Potrubie z nerezových rúrok spájaných lisovaním DN 22x1,5</t>
  </si>
  <si>
    <t xml:space="preserve"> 733141009</t>
  </si>
  <si>
    <t>Potrubie z nerezových rúrok spájaných lisovaním DN 281,5</t>
  </si>
  <si>
    <t xml:space="preserve"> 733141012</t>
  </si>
  <si>
    <t>Potrubie z nerezových rúrok spájaných lisovaním DN 35x1,5</t>
  </si>
  <si>
    <t xml:space="preserve"> 733141015</t>
  </si>
  <si>
    <t>Potrubie z nerezových rúrok spájaných lisovaním DN 42</t>
  </si>
  <si>
    <t xml:space="preserve"> 733141018</t>
  </si>
  <si>
    <t>Potrubie z nerezových rúrok spájaných lisovaním DN 54</t>
  </si>
  <si>
    <t xml:space="preserve"> 733151012</t>
  </si>
  <si>
    <t>Potrubie z medených rúrok polotvrdých spájaných mäkkou spájkou D 28/1,0 mm</t>
  </si>
  <si>
    <t xml:space="preserve"> 733151048</t>
  </si>
  <si>
    <t>Potrubie z medených rúrok tvrdých spájaných mäkkou spájkou D 15/1,0 mm, chladiarenská meď</t>
  </si>
  <si>
    <t xml:space="preserve"> 733151057</t>
  </si>
  <si>
    <t>Potrubie z medených rúrok tvrdých spájaných mäkkou spájkou D 28/1,0 mm, chladiarenská meď</t>
  </si>
  <si>
    <t xml:space="preserve"> 603SP1016</t>
  </si>
  <si>
    <t>Upevňovací systém potrubia Wemefa, svorková objímkla DN15-35</t>
  </si>
  <si>
    <t>731/A 3</t>
  </si>
  <si>
    <t xml:space="preserve"> 733191201</t>
  </si>
  <si>
    <t>Tlaková skúška medeného a nerezového potrubia do D 35 mm</t>
  </si>
  <si>
    <t xml:space="preserve"> 998733203</t>
  </si>
  <si>
    <t>Presun hmôt pre rozvody potrubia v objektoch výšky nad 6 do 24 m</t>
  </si>
  <si>
    <t xml:space="preserve"> 734173414</t>
  </si>
  <si>
    <t>Prírubový spoj PN 1, 6/I, 200st. C DN 50</t>
  </si>
  <si>
    <t xml:space="preserve"> 734209101</t>
  </si>
  <si>
    <t>Montáž závitovej armatúry s 1 závitom do G 1/2</t>
  </si>
  <si>
    <t xml:space="preserve"> 734209112</t>
  </si>
  <si>
    <t>Montáž závitovej armatúry s 2 závitmi do G 1/2</t>
  </si>
  <si>
    <t xml:space="preserve"> 734209114</t>
  </si>
  <si>
    <t>Montáž závitovej armatúry s 2 závitmi G 3/4</t>
  </si>
  <si>
    <t>KUS</t>
  </si>
  <si>
    <t xml:space="preserve"> 734209115</t>
  </si>
  <si>
    <t>Montáž závitovej armatúry s 2 závitmi G 1</t>
  </si>
  <si>
    <t xml:space="preserve"> 734209118</t>
  </si>
  <si>
    <t>Montáž závitovej armatúry s 2 závitmi G 2</t>
  </si>
  <si>
    <t xml:space="preserve"> 700Gk1011</t>
  </si>
  <si>
    <t>Guľový kohút DN15</t>
  </si>
  <si>
    <t xml:space="preserve"> 700Gk1012</t>
  </si>
  <si>
    <t>Guľový kohút DN20</t>
  </si>
  <si>
    <t xml:space="preserve"> 700Gk1013</t>
  </si>
  <si>
    <t>Guľový kohút DN25</t>
  </si>
  <si>
    <t xml:space="preserve"> 700Gk1014</t>
  </si>
  <si>
    <t>Guľový kohút DN32</t>
  </si>
  <si>
    <t xml:space="preserve"> 700Gk1016</t>
  </si>
  <si>
    <t>Guľový kohút DN50</t>
  </si>
  <si>
    <t xml:space="preserve"> 701F10103</t>
  </si>
  <si>
    <t>Filter závitový DN32</t>
  </si>
  <si>
    <t xml:space="preserve"> 703PV1003</t>
  </si>
  <si>
    <t>Poistný ventil závitový  DN25, otvárací pretlak 3 bar</t>
  </si>
  <si>
    <t xml:space="preserve"> 703SV1003</t>
  </si>
  <si>
    <t>Spätný ventil závitový s pružinou G1</t>
  </si>
  <si>
    <t xml:space="preserve"> 703SV1004</t>
  </si>
  <si>
    <t>Spätný ventil závitový s pružinou G5/4</t>
  </si>
  <si>
    <t xml:space="preserve"> 703SV1005</t>
  </si>
  <si>
    <t>Spätný ventil závitový s pružinou G2</t>
  </si>
  <si>
    <t xml:space="preserve"> 706IVAR7128</t>
  </si>
  <si>
    <t xml:space="preserve"> 706IVAR700</t>
  </si>
  <si>
    <t xml:space="preserve"> 703VK1007</t>
  </si>
  <si>
    <t>Vypúšťací guľový kohút 1/2</t>
  </si>
  <si>
    <t xml:space="preserve"> 4849228560</t>
  </si>
  <si>
    <t>Automatický odvzdušňovací ventil,1/2, PN 10, mosadz</t>
  </si>
  <si>
    <t xml:space="preserve"> 734223208</t>
  </si>
  <si>
    <t>Montáž termostatickej hlavice kvapalinovej jednoduchej</t>
  </si>
  <si>
    <t xml:space="preserve"> 734252130</t>
  </si>
  <si>
    <t>Montáž ventilu poistného rohového G 1</t>
  </si>
  <si>
    <t xml:space="preserve"> 734421160</t>
  </si>
  <si>
    <t>Tlakomer deformačný kruhový B 0-10 MPa č.83322 priem. 100</t>
  </si>
  <si>
    <t xml:space="preserve"> 734494213</t>
  </si>
  <si>
    <t>Ostatné meracie armatúry, návarok s rúrkovým závitom akosť mat. 22 353.0 G 1/2</t>
  </si>
  <si>
    <t xml:space="preserve"> 734494215</t>
  </si>
  <si>
    <t>Ostatné meracie armatúry, návarok s rúrkovým závitom akosť mat. 22 353.0 G 1</t>
  </si>
  <si>
    <t xml:space="preserve"> 998734201</t>
  </si>
  <si>
    <t>Presun hmôt pre armatúry v objektoch výšky do 6 m</t>
  </si>
  <si>
    <t>731/C 5</t>
  </si>
  <si>
    <t xml:space="preserve"> 735000912</t>
  </si>
  <si>
    <t>Vyregulovanie ventilu s termostatickým ovládaním</t>
  </si>
  <si>
    <t xml:space="preserve"> 4845366600</t>
  </si>
  <si>
    <t xml:space="preserve"> 4845366620</t>
  </si>
  <si>
    <t xml:space="preserve"> 4845366640</t>
  </si>
  <si>
    <t xml:space="preserve"> 4845366680</t>
  </si>
  <si>
    <t xml:space="preserve"> 4845390100</t>
  </si>
  <si>
    <t xml:space="preserve"> 4845390150</t>
  </si>
  <si>
    <t xml:space="preserve"> 4845390300</t>
  </si>
  <si>
    <t xml:space="preserve"> 4845390500</t>
  </si>
  <si>
    <t xml:space="preserve"> 4845390600</t>
  </si>
  <si>
    <t xml:space="preserve"> 4845390700</t>
  </si>
  <si>
    <t xml:space="preserve"> 4845380350</t>
  </si>
  <si>
    <t xml:space="preserve"> 4845380450</t>
  </si>
  <si>
    <t xml:space="preserve"> 4845380650</t>
  </si>
  <si>
    <t xml:space="preserve"> 4845380750</t>
  </si>
  <si>
    <t xml:space="preserve"> 4845400450</t>
  </si>
  <si>
    <t xml:space="preserve"> 4845400550</t>
  </si>
  <si>
    <t xml:space="preserve"> 4845400650</t>
  </si>
  <si>
    <t xml:space="preserve"> 4845400750</t>
  </si>
  <si>
    <t xml:space="preserve"> 4845400850</t>
  </si>
  <si>
    <t xml:space="preserve"> 4845401300</t>
  </si>
  <si>
    <t xml:space="preserve"> 4845385150</t>
  </si>
  <si>
    <t xml:space="preserve"> 720V10000</t>
  </si>
  <si>
    <t>Príslušenstvo k radiátorom</t>
  </si>
  <si>
    <t>731/A 5</t>
  </si>
  <si>
    <t xml:space="preserve"> 735154040</t>
  </si>
  <si>
    <t>Montáž vykurovacieho telesa panelového jednoradového 600 mm/ dĺžky 400-600 mm</t>
  </si>
  <si>
    <t xml:space="preserve"> 735154041</t>
  </si>
  <si>
    <t>Montáž vykurovacieho telesa panelového jednoradového 600 mm/ dĺžky 700-900 mm</t>
  </si>
  <si>
    <t xml:space="preserve"> 735154042</t>
  </si>
  <si>
    <t>Montáž vykurovacieho telesa panelového jednoradového 600 mm/ dĺžky 1000-1200 mm</t>
  </si>
  <si>
    <t xml:space="preserve"> 735154043</t>
  </si>
  <si>
    <t>Montáž vykurovacieho telesa panelového jednoradového 600 mm/ dĺžky 1400-1800 mm</t>
  </si>
  <si>
    <t xml:space="preserve"> 735154140</t>
  </si>
  <si>
    <t>Montáž vykurovacieho telesa panelového dvojradového výšky 600 mm/ dĺžky 400-600 mm</t>
  </si>
  <si>
    <t xml:space="preserve"> 735154141</t>
  </si>
  <si>
    <t>Montáž vykurovacieho telesa panelového dvojradového výšky 600 mm/ dĺžky 700-900 mm</t>
  </si>
  <si>
    <t xml:space="preserve"> 735154142</t>
  </si>
  <si>
    <t>Montáž vykurovacieho telesa panelového dlžky 1000-1200 mm</t>
  </si>
  <si>
    <t xml:space="preserve"> 735154143</t>
  </si>
  <si>
    <t>Montáž vykurovacieho telesa panelového dvojradového výšky 600 mm/ dĺžky 1400-1800 mm</t>
  </si>
  <si>
    <t xml:space="preserve"> 735154150</t>
  </si>
  <si>
    <t>Montáž vykurovacieho telesa panelového dvojradového výšky 900 mm/ dĺžky 400-600 mm</t>
  </si>
  <si>
    <t xml:space="preserve"> 735154151</t>
  </si>
  <si>
    <t>Montáž vykurovacieho telesa panelového dvojradového výšky 900 mm/ dĺžky 700-900 mm</t>
  </si>
  <si>
    <t xml:space="preserve"> 735154240</t>
  </si>
  <si>
    <t>Montáž vykurovacieho telesa panelového trojradového výšky 600 mm/ dĺžky 400-600 mm</t>
  </si>
  <si>
    <t xml:space="preserve"> 998735201</t>
  </si>
  <si>
    <t>Presun hmôt pre vykurovacie telesá v objektoch výšky do 6 m</t>
  </si>
  <si>
    <t>HZS/HZS</t>
  </si>
  <si>
    <t xml:space="preserve"> HZS000112</t>
  </si>
  <si>
    <t>Demontáž jestvujúceho vykurovacieho systému</t>
  </si>
  <si>
    <t>hod</t>
  </si>
  <si>
    <t xml:space="preserve"> HZS000113</t>
  </si>
  <si>
    <t xml:space="preserve">Stavebno montážne práce </t>
  </si>
  <si>
    <t xml:space="preserve"> HZS000114</t>
  </si>
  <si>
    <t>Vykurovacia skúška, uvedenie do prevádzky</t>
  </si>
  <si>
    <t xml:space="preserve"> 702KOT1201</t>
  </si>
  <si>
    <t xml:space="preserve"> 702KOT1204</t>
  </si>
  <si>
    <t xml:space="preserve"> 702KOT1206</t>
  </si>
  <si>
    <t>Koncová rúrka 80/125</t>
  </si>
  <si>
    <t xml:space="preserve"> 702KOT1202</t>
  </si>
  <si>
    <t>Koleno 80/125-90st</t>
  </si>
  <si>
    <t xml:space="preserve"> 702KOT1210</t>
  </si>
  <si>
    <t>Hliníková rúra DN80, dlžka 2m</t>
  </si>
  <si>
    <t xml:space="preserve"> 702KOT1211</t>
  </si>
  <si>
    <t>Hliníková rúra DN100, dlžka 2m</t>
  </si>
  <si>
    <t xml:space="preserve"> 714KOT332</t>
  </si>
  <si>
    <t>Dymovod DN100 s izoláciou hr.4cm a opláštený hliníkovým plechom, včetne dvoch kolien 90 st., dlžka 3m</t>
  </si>
  <si>
    <t xml:space="preserve"> 700100102</t>
  </si>
  <si>
    <t>Montáž komínov, revízia</t>
  </si>
  <si>
    <t>Objekt Zmena plynofikácie</t>
  </si>
  <si>
    <t>ZTI-VNÚTORNÝ PLYNOVOD</t>
  </si>
  <si>
    <t>721/A 3</t>
  </si>
  <si>
    <t xml:space="preserve"> 723120203</t>
  </si>
  <si>
    <t>Potrubie z oceľových rúrok závitových čiernych spájaných zvarovaním - akosť 11 353.0 DN 20</t>
  </si>
  <si>
    <t xml:space="preserve"> 723120204</t>
  </si>
  <si>
    <t>Potrubie z oceľových rúrok závitových čiernych spájaných zvarovaním - akosť 11 353.0 DN 25</t>
  </si>
  <si>
    <t xml:space="preserve"> 723120206</t>
  </si>
  <si>
    <t>Potrubie z oceľových rúrok závitových čiernych spájaných zvarovaním - akosť 11 353.0 DN 40</t>
  </si>
  <si>
    <t xml:space="preserve"> 723150312</t>
  </si>
  <si>
    <t>Potrubie z oceľových rúrok hladkých čiernych spájaných zvarov. akosť 11 353.0 D 57/2, 9</t>
  </si>
  <si>
    <t xml:space="preserve"> 723150366</t>
  </si>
  <si>
    <t>Potrubie z oceľových rúrok hladkých čiernych, chránička D 44,5/2</t>
  </si>
  <si>
    <t>721/B 3</t>
  </si>
  <si>
    <t xml:space="preserve"> 723120804</t>
  </si>
  <si>
    <t>Demontáž potrubia zvarovaného z oceľových rúrok závitových do DN 25,  -0,00215t</t>
  </si>
  <si>
    <t xml:space="preserve"> 388411505</t>
  </si>
  <si>
    <t>Tlakomer deformačný kruhový 0-6 kPa, 100mm</t>
  </si>
  <si>
    <t xml:space="preserve"> 388411502</t>
  </si>
  <si>
    <t>Tlakomerový kohút M20x1,5mm</t>
  </si>
  <si>
    <t xml:space="preserve"> 388411503</t>
  </si>
  <si>
    <t>Kondenzačná slučka privarovacia s nátr. prípojkou M20x1,5mm</t>
  </si>
  <si>
    <t xml:space="preserve"> 900SK1001</t>
  </si>
  <si>
    <t>Plechová skrinka na RTP a Plynomer 750x985x300mm</t>
  </si>
  <si>
    <t xml:space="preserve"> 921RTP320</t>
  </si>
  <si>
    <t xml:space="preserve"> 700Gk1015</t>
  </si>
  <si>
    <t>Guľový kohút DN40</t>
  </si>
  <si>
    <t xml:space="preserve"> 700Gk1009</t>
  </si>
  <si>
    <t>Guľový kohút DN15 s hadicovým nástavcom</t>
  </si>
  <si>
    <t xml:space="preserve"> 723160206</t>
  </si>
  <si>
    <t>Prípojka k plynomeru spojená na závit bez obchádzky G 6/4</t>
  </si>
  <si>
    <t xml:space="preserve"> 723160807</t>
  </si>
  <si>
    <t>Demontáž prípojok k plynomerom spájaných na závit bez obchádzky G 2,  -0,02620t</t>
  </si>
  <si>
    <t>pár</t>
  </si>
  <si>
    <t xml:space="preserve"> 723150803</t>
  </si>
  <si>
    <t>Demontáž potrubia zvarovaného z oceľových rúrok hladkých nad 44, 5 do D76,  -0,00553t</t>
  </si>
  <si>
    <t>721/C 3</t>
  </si>
  <si>
    <t xml:space="preserve"> 723190901</t>
  </si>
  <si>
    <t>Oprava plynovodného potrubia uzatvorenie alebo otvorenie plynovodného potrubia pri opravách</t>
  </si>
  <si>
    <t xml:space="preserve"> 723190907</t>
  </si>
  <si>
    <t>Oprava plynovodného potrubia odvzdušnenie a napustenie potrubia</t>
  </si>
  <si>
    <t xml:space="preserve"> 723190909</t>
  </si>
  <si>
    <t>Oprava plynovodného potrubia neúradná tlaková skúška doterajšieho potrubia</t>
  </si>
  <si>
    <t xml:space="preserve"> 723190913</t>
  </si>
  <si>
    <t>Oprava plynovodného potrubia navarenie odbočky na potrubie DN 20</t>
  </si>
  <si>
    <t xml:space="preserve"> 723190914</t>
  </si>
  <si>
    <t>Oprava plynovodného potrubia navarenie odbočky na potrubie DN 25</t>
  </si>
  <si>
    <t xml:space="preserve"> 723230801</t>
  </si>
  <si>
    <t>Demontáž stredotlakového regulátora tlaku plynu, regulačná rada jednoduchá,  -0,03190t</t>
  </si>
  <si>
    <t xml:space="preserve"> 723232123</t>
  </si>
  <si>
    <t>Montáž armatúry závitovej s dvoma závitmi,regulátor tlaku plynu G 3/4 a 5/4</t>
  </si>
  <si>
    <t xml:space="preserve"> 723239201</t>
  </si>
  <si>
    <t>Montáž armatúr plynových s dvoma závitmi G 1/2 ostatné typy</t>
  </si>
  <si>
    <t xml:space="preserve"> 723239202</t>
  </si>
  <si>
    <t>Montáž armatúr plynových s dvoma závitmi G 3/4 ostatné typy</t>
  </si>
  <si>
    <t xml:space="preserve"> 723239205</t>
  </si>
  <si>
    <t>Montáž armatúr plynových s dvoma závitmi G 1 1/2 ostatné typy</t>
  </si>
  <si>
    <t xml:space="preserve"> 723261913</t>
  </si>
  <si>
    <t>Montáž plynomera s odvzdušnením a odskúšaním PS-10</t>
  </si>
  <si>
    <t xml:space="preserve"> 998723201</t>
  </si>
  <si>
    <t>Presun hmôt pre vnútorný plynovod v objektoch výšky do 6 m</t>
  </si>
  <si>
    <t xml:space="preserve"> HZS000111</t>
  </si>
  <si>
    <t>Stavebno montážne práce menej náročne, pomocné alebo manupulačné (Tr 1) v rozsahu viac ako 8 hodín</t>
  </si>
  <si>
    <t>Tlaková skúška, revízie, spustenie do prevádzky</t>
  </si>
  <si>
    <t xml:space="preserve"> 783424140</t>
  </si>
  <si>
    <t>Nátery kov.potr.a armatúr syntet. do DN 50 mm farby bielej dvojnás. so základným náterom</t>
  </si>
  <si>
    <t>Objekt Elektroinštalácia</t>
  </si>
  <si>
    <t>M-46 MONTÁŽE ZEMNÝCH PRÁC</t>
  </si>
  <si>
    <t xml:space="preserve"> MAT1</t>
  </si>
  <si>
    <t>Kábel N2XH-O 2x1,5</t>
  </si>
  <si>
    <t xml:space="preserve"> MAT2</t>
  </si>
  <si>
    <t>Kábel N2XH-O 3x1,5</t>
  </si>
  <si>
    <t xml:space="preserve"> MAT3</t>
  </si>
  <si>
    <t>Kábel N2XH-J 3x1,5</t>
  </si>
  <si>
    <t xml:space="preserve"> MAT4</t>
  </si>
  <si>
    <t>Kábel N2XH-J 3x2,5</t>
  </si>
  <si>
    <t xml:space="preserve"> MAT5</t>
  </si>
  <si>
    <t>Kábel N2XH-J 5x2,5</t>
  </si>
  <si>
    <t xml:space="preserve"> MAT6</t>
  </si>
  <si>
    <t>Kábel N2XH-J 5x6</t>
  </si>
  <si>
    <t xml:space="preserve"> MAT7</t>
  </si>
  <si>
    <t>Kábel N2XH-J 5x10</t>
  </si>
  <si>
    <t xml:space="preserve"> MAT8</t>
  </si>
  <si>
    <t>Kábel N2XH-J 4x25</t>
  </si>
  <si>
    <t xml:space="preserve"> MAT9</t>
  </si>
  <si>
    <t>Kábel NHXH-J 3x1,5</t>
  </si>
  <si>
    <t xml:space="preserve"> MAT10</t>
  </si>
  <si>
    <t>Kábel CHKE-R 3x1</t>
  </si>
  <si>
    <t xml:space="preserve"> MAT11</t>
  </si>
  <si>
    <t>JXFE-R 2x2x08</t>
  </si>
  <si>
    <t xml:space="preserve"> MAT12</t>
  </si>
  <si>
    <t>Vodič N2XH 6 zž</t>
  </si>
  <si>
    <t xml:space="preserve"> MAT13</t>
  </si>
  <si>
    <t>Vodič N2XH 25 zž</t>
  </si>
  <si>
    <t xml:space="preserve"> MAT14</t>
  </si>
  <si>
    <t>Svorka Bernard vrátane pásika</t>
  </si>
  <si>
    <t xml:space="preserve"> MAT15</t>
  </si>
  <si>
    <t>Rozvádzač HR</t>
  </si>
  <si>
    <t xml:space="preserve"> MAT16</t>
  </si>
  <si>
    <t>Rozvádzač RS11</t>
  </si>
  <si>
    <t xml:space="preserve"> MAT17</t>
  </si>
  <si>
    <t>Rozvádzač RS12</t>
  </si>
  <si>
    <t xml:space="preserve"> MAT18</t>
  </si>
  <si>
    <t>Rozvádzač RS21</t>
  </si>
  <si>
    <t xml:space="preserve"> MAT19</t>
  </si>
  <si>
    <t>Rozvádzač RS22</t>
  </si>
  <si>
    <t xml:space="preserve"> MAT20</t>
  </si>
  <si>
    <t xml:space="preserve"> MAT21</t>
  </si>
  <si>
    <t>EL2 - Svietidlo žiarivkové, parabolicka leštená mriežka, lineárna žiarivka 4x14W, 230V/50Hz, IP20, s elektronickým predradníkom</t>
  </si>
  <si>
    <t xml:space="preserve"> MAT22</t>
  </si>
  <si>
    <t>EL3 - Svietidlo núdzové LED, 230V/3,2W, 1h autonómnosť, IP44</t>
  </si>
  <si>
    <t xml:space="preserve"> MAT23</t>
  </si>
  <si>
    <t>EL4 - Svietidlo žiarivkové interiérové nástenná/stropné, kompaktná žiarivka 2x18W, predradník EVG, 230V/50Hz, IP20</t>
  </si>
  <si>
    <t xml:space="preserve"> MAT24</t>
  </si>
  <si>
    <t xml:space="preserve">EL5 - Svietidlo žiarivkové interiérové nástenná/stropné, kompaktná žiarivka 2x18W, 230V/50Hz, IP20, s pohyb. sezorom </t>
  </si>
  <si>
    <t xml:space="preserve"> MAT25</t>
  </si>
  <si>
    <t>EL6 - Svietidlo žiarivkové interiérové stropné, linearna žiarivka 2x36W, 230V/50Hz, IP65</t>
  </si>
  <si>
    <t xml:space="preserve"> MAT26</t>
  </si>
  <si>
    <t>Lineárna žiarivka 230V/14W</t>
  </si>
  <si>
    <t xml:space="preserve"> MAT27</t>
  </si>
  <si>
    <t>Lineárna žiarivka 230V/36W</t>
  </si>
  <si>
    <t xml:space="preserve"> MAT28</t>
  </si>
  <si>
    <t>Kompaktná žiarivka 18W, 230V</t>
  </si>
  <si>
    <t xml:space="preserve"> MAT29</t>
  </si>
  <si>
    <t>Jednopólový vypínač č.1 polozápustny,230V/16A, IP20</t>
  </si>
  <si>
    <t xml:space="preserve"> MAT30</t>
  </si>
  <si>
    <t>Striedavý prepínač č.6  polozápustny,230V/16A, IP20</t>
  </si>
  <si>
    <t xml:space="preserve"> MAT31</t>
  </si>
  <si>
    <t>Krížový prepínač č.7 polozápustný, 230V/16A, IP20</t>
  </si>
  <si>
    <t xml:space="preserve"> MAT32</t>
  </si>
  <si>
    <t>Sériový spínač č.5  polozápustny,230V/16A, IP20</t>
  </si>
  <si>
    <t xml:space="preserve"> MAT33</t>
  </si>
  <si>
    <t xml:space="preserve">Digidim modulárny panel - 7x tlačidlo ( 5 úrovní alebo scén a +/- )   </t>
  </si>
  <si>
    <t xml:space="preserve"> MAT34</t>
  </si>
  <si>
    <t xml:space="preserve">Digidim multisenzor s PIR (312)   </t>
  </si>
  <si>
    <t xml:space="preserve"> MAT35</t>
  </si>
  <si>
    <t>Zásuvka polozápustná dvojnásobná,230V/16A, IP20</t>
  </si>
  <si>
    <t xml:space="preserve"> MAT36</t>
  </si>
  <si>
    <t>Zásuvka nástenná ,400V/16A, IP44</t>
  </si>
  <si>
    <t xml:space="preserve"> MAT37</t>
  </si>
  <si>
    <t>Šporáková prípojka 400V,20A IP 44</t>
  </si>
  <si>
    <t xml:space="preserve"> MAT38</t>
  </si>
  <si>
    <t>Krabica prístrojová</t>
  </si>
  <si>
    <t xml:space="preserve"> MAT39</t>
  </si>
  <si>
    <t>Krabica odbočná s viečkom</t>
  </si>
  <si>
    <t xml:space="preserve"> MAT40</t>
  </si>
  <si>
    <t>Káblový štitok</t>
  </si>
  <si>
    <t xml:space="preserve"> MAT41</t>
  </si>
  <si>
    <t>Hmoždinka a skrutka HM8</t>
  </si>
  <si>
    <t xml:space="preserve"> MAT42</t>
  </si>
  <si>
    <t>Bezhalogénové chránička D32</t>
  </si>
  <si>
    <t xml:space="preserve"> MAT43</t>
  </si>
  <si>
    <t xml:space="preserve">Material protipožirneho prestupu   </t>
  </si>
  <si>
    <t xml:space="preserve"> MAT44</t>
  </si>
  <si>
    <t>Drobný materiál</t>
  </si>
  <si>
    <t xml:space="preserve"> MAT45</t>
  </si>
  <si>
    <t>Guľatina FeZn D=10mm</t>
  </si>
  <si>
    <t xml:space="preserve"> MAT46</t>
  </si>
  <si>
    <t>Guľatina AlMgSi D=8mm</t>
  </si>
  <si>
    <t xml:space="preserve"> MAT47</t>
  </si>
  <si>
    <t>Spájacia svorka SS</t>
  </si>
  <si>
    <t xml:space="preserve"> MAT48</t>
  </si>
  <si>
    <t>Svorka krížová SK</t>
  </si>
  <si>
    <t xml:space="preserve"> MAT49</t>
  </si>
  <si>
    <t>Svorka skúšobná SZ</t>
  </si>
  <si>
    <t xml:space="preserve"> MAT50</t>
  </si>
  <si>
    <t>Svorka odkvapová SO</t>
  </si>
  <si>
    <t xml:space="preserve"> MAT51</t>
  </si>
  <si>
    <t>Podpera vedenia PV21 + plastová podložka</t>
  </si>
  <si>
    <t xml:space="preserve"> MAT52</t>
  </si>
  <si>
    <t>Svorka na pripojenie zberacej tyče SJ01</t>
  </si>
  <si>
    <t xml:space="preserve"> MAT53</t>
  </si>
  <si>
    <t>Bleskozvodova tyč JP 20</t>
  </si>
  <si>
    <t xml:space="preserve"> MAT54</t>
  </si>
  <si>
    <t>Betónový držiak zachytávacej tyče</t>
  </si>
  <si>
    <t xml:space="preserve"> MAT55</t>
  </si>
  <si>
    <t>Držiak zachytávacej tyče do muriva DJ1</t>
  </si>
  <si>
    <t xml:space="preserve"> MAT56</t>
  </si>
  <si>
    <t>Rúrka elektroinštaláčna d=32 mm</t>
  </si>
  <si>
    <t xml:space="preserve"> MAT57</t>
  </si>
  <si>
    <t>Príchytka rúrky</t>
  </si>
  <si>
    <t xml:space="preserve"> MAT58</t>
  </si>
  <si>
    <t>Krabica R8145</t>
  </si>
  <si>
    <t xml:space="preserve"> MAT59</t>
  </si>
  <si>
    <t>Zemniaca tyč ZT2</t>
  </si>
  <si>
    <t xml:space="preserve"> MAT60</t>
  </si>
  <si>
    <t>Označovací štítok na zvod</t>
  </si>
  <si>
    <t xml:space="preserve"> MAT61</t>
  </si>
  <si>
    <t>Výstražná tabuľka</t>
  </si>
  <si>
    <t xml:space="preserve"> DPM</t>
  </si>
  <si>
    <t>Drobný pomocný materiál</t>
  </si>
  <si>
    <t xml:space="preserve"> PMM</t>
  </si>
  <si>
    <t>Podružný materiál  3%</t>
  </si>
  <si>
    <t xml:space="preserve"> 210881069</t>
  </si>
  <si>
    <t xml:space="preserve"> 210881075</t>
  </si>
  <si>
    <t xml:space="preserve"> 210881076</t>
  </si>
  <si>
    <t xml:space="preserve"> 210881101</t>
  </si>
  <si>
    <t xml:space="preserve"> 210881104</t>
  </si>
  <si>
    <t xml:space="preserve"> 210881392</t>
  </si>
  <si>
    <t>922/M22</t>
  </si>
  <si>
    <t xml:space="preserve"> 220280221</t>
  </si>
  <si>
    <t xml:space="preserve"> 210881056</t>
  </si>
  <si>
    <t xml:space="preserve"> 210881059</t>
  </si>
  <si>
    <t xml:space="preserve"> 210220040</t>
  </si>
  <si>
    <t>921/M21</t>
  </si>
  <si>
    <t xml:space="preserve"> 210190051</t>
  </si>
  <si>
    <t>Rozvádzač HR montáž 1 poľa</t>
  </si>
  <si>
    <t xml:space="preserve"> 210190002</t>
  </si>
  <si>
    <t xml:space="preserve"> nešp.</t>
  </si>
  <si>
    <t>Práce spojené s náplňou rozvádzačov</t>
  </si>
  <si>
    <t xml:space="preserve"> 210201243</t>
  </si>
  <si>
    <t xml:space="preserve"> 210201510</t>
  </si>
  <si>
    <t xml:space="preserve"> 210201002</t>
  </si>
  <si>
    <t xml:space="preserve">EL5 - Svietidlo žiarivkové interiérové nástenné/stropné, kompaktná žiarivka 2x18W, 230V/50Hz, IP20, s pohyb. sezorom </t>
  </si>
  <si>
    <t xml:space="preserve"> 210201006</t>
  </si>
  <si>
    <t xml:space="preserve"> 210201912</t>
  </si>
  <si>
    <t xml:space="preserve">Montáž svietidla interiérového na strop do 2 kg   </t>
  </si>
  <si>
    <t xml:space="preserve"> 210290551</t>
  </si>
  <si>
    <t xml:space="preserve"> 210110041</t>
  </si>
  <si>
    <t xml:space="preserve"> 210110045</t>
  </si>
  <si>
    <t xml:space="preserve"> 210110046</t>
  </si>
  <si>
    <t xml:space="preserve"> 210110043</t>
  </si>
  <si>
    <t xml:space="preserve"> 210111012</t>
  </si>
  <si>
    <t xml:space="preserve"> 210111062</t>
  </si>
  <si>
    <t xml:space="preserve"> 210110081</t>
  </si>
  <si>
    <t xml:space="preserve"> 210010306</t>
  </si>
  <si>
    <t xml:space="preserve"> 210010312</t>
  </si>
  <si>
    <t xml:space="preserve"> 210950101</t>
  </si>
  <si>
    <t xml:space="preserve"> 210011302</t>
  </si>
  <si>
    <t xml:space="preserve"> 210010005.1</t>
  </si>
  <si>
    <t xml:space="preserve"> 210020921.1</t>
  </si>
  <si>
    <t>Pomocné práce</t>
  </si>
  <si>
    <t xml:space="preserve"> 210100001</t>
  </si>
  <si>
    <t>Ukončenie vodičov v rozvádzač. vč. zapojenia a vodičovej koncovky do 2.5 mm2</t>
  </si>
  <si>
    <t xml:space="preserve"> 210100003</t>
  </si>
  <si>
    <t>Ukončenie vodičov v rozvádzač. vč. zapojenia a vodičovej koncovky do 16 mm2</t>
  </si>
  <si>
    <t xml:space="preserve"> 210100004</t>
  </si>
  <si>
    <t>Ukončenie vodičov v rozvádzač. vč. zapojenia a vodičovej koncovky do 25 mm2</t>
  </si>
  <si>
    <t xml:space="preserve"> 971052241.1</t>
  </si>
  <si>
    <t>Prieraz murivom</t>
  </si>
  <si>
    <t xml:space="preserve"> 711712019.1</t>
  </si>
  <si>
    <t xml:space="preserve">Sekanie drážky </t>
  </si>
  <si>
    <t xml:space="preserve"> REV</t>
  </si>
  <si>
    <t xml:space="preserve">Revízia elektroinštalácie, odborné skúšky  </t>
  </si>
  <si>
    <t>kpl</t>
  </si>
  <si>
    <t xml:space="preserve"> 210220020</t>
  </si>
  <si>
    <t xml:space="preserve"> 210220800</t>
  </si>
  <si>
    <t xml:space="preserve"> 210220243</t>
  </si>
  <si>
    <t xml:space="preserve"> 210220241</t>
  </si>
  <si>
    <t xml:space="preserve"> 210220247</t>
  </si>
  <si>
    <t xml:space="preserve"> 210220246</t>
  </si>
  <si>
    <t xml:space="preserve"> 210220101</t>
  </si>
  <si>
    <t xml:space="preserve"> 210220240</t>
  </si>
  <si>
    <t xml:space="preserve"> 210220204</t>
  </si>
  <si>
    <t xml:space="preserve"> 210220220.1</t>
  </si>
  <si>
    <t xml:space="preserve"> 210220220</t>
  </si>
  <si>
    <t xml:space="preserve"> 210010005</t>
  </si>
  <si>
    <t xml:space="preserve"> 210010323</t>
  </si>
  <si>
    <t xml:space="preserve"> 210220280</t>
  </si>
  <si>
    <t xml:space="preserve"> 210220050</t>
  </si>
  <si>
    <t xml:space="preserve"> 210062095</t>
  </si>
  <si>
    <t xml:space="preserve"> PPV</t>
  </si>
  <si>
    <t>PPV - 6 %</t>
  </si>
  <si>
    <t xml:space="preserve"> PRESUN</t>
  </si>
  <si>
    <t>Presun - 1 %</t>
  </si>
  <si>
    <t xml:space="preserve"> DOPRAVA</t>
  </si>
  <si>
    <t>Doprava - 6%</t>
  </si>
  <si>
    <t xml:space="preserve"> 210881103</t>
  </si>
  <si>
    <t xml:space="preserve"> 210881097</t>
  </si>
  <si>
    <t>946/M46</t>
  </si>
  <si>
    <t xml:space="preserve"> 460200154</t>
  </si>
  <si>
    <t>Káblova ryha 350x700 mm</t>
  </si>
  <si>
    <t xml:space="preserve"> 460560154</t>
  </si>
  <si>
    <t>Zásyp káblovej ryhy 350x700 mm</t>
  </si>
  <si>
    <t xml:space="preserve"> 460620013</t>
  </si>
  <si>
    <t>Proviz. úprava terénu v zemine</t>
  </si>
  <si>
    <t xml:space="preserve">           Celkom bez DPH</t>
  </si>
  <si>
    <t xml:space="preserve">           DPH 20% z </t>
  </si>
  <si>
    <t xml:space="preserve">           DPH 0% z </t>
  </si>
  <si>
    <t xml:space="preserve">           Celkom</t>
  </si>
  <si>
    <t>Krycí list stavby</t>
  </si>
  <si>
    <t>Keramický predpätý preklad POROTHERM alebo ekvivalent KPP, šírky 120 mm, výšky 65 mm, dĺžky 1500 mm</t>
  </si>
  <si>
    <t>Porotherm alebo ekvivalen Keramický predpätý preklad KPP 120x65 mm, dĺžka 2250 mm</t>
  </si>
  <si>
    <t xml:space="preserve">Pás ťažký asfaltový HYDROBIT V 60 S 35  alebo ekvivalen                                                                                </t>
  </si>
  <si>
    <t>Lak asfaltový ALP-PENETRAL alebo ekvivalen v sudoch</t>
  </si>
  <si>
    <t>Montáž decentrálnej jednotky rekuperácie TwinFresh RA50 alebo ekvivalen  s kabelážou a riadením</t>
  </si>
  <si>
    <t xml:space="preserve">Decentrálne vetracie zar. TwinFresh RA50 alebo ekvivalen vrátane el.napojenia, prísluš.a ovládania, mriežok   </t>
  </si>
  <si>
    <t>Obloženie stropov alebo strešných podhľadov z dosiek CETRIS alebo ekvivalen skrutkovaných na zraz hr. dosky 20 mm</t>
  </si>
  <si>
    <t>Náter farbami ekologickými riediteľnými vodou SADAKRINOM alebo ekvivalen bielym pre náter sadrokartón. stien 2x</t>
  </si>
  <si>
    <t>Nátery tesárskych konštrukcií povrchová impregnácia Bochemitom QB alebo ekvivalen</t>
  </si>
  <si>
    <t>Tubolit DG 15 x 13 izolácia-trubica AZ FLEX Armacell alebo ekvivalen</t>
  </si>
  <si>
    <t>Tubolit DG 18 x 20 izolácia-trubica AZ FLEX Armacell alebo ekvivalen</t>
  </si>
  <si>
    <t>Tubolit DG 22 x 20 izolácia-trubica AZ FLEX Armacell alebo ekvivalen</t>
  </si>
  <si>
    <t>Tubolit DG 28 x 30 izolácia-trubica AZ FLEX Armacell alebo ekvivalen</t>
  </si>
  <si>
    <t>Tubolit DG 35 x 30 izolácia-trubica AZ FLEX Armacell alebo ekvivalen</t>
  </si>
  <si>
    <t>HT Armaflex HT 25/18  alebo ekvivalen</t>
  </si>
  <si>
    <t>HT Armaflex HT 25/28 alebo ekvivalen</t>
  </si>
  <si>
    <t>Plynové tepelné čerpadlo Aisin Toyota, vonkajšia jednotka AXGP 450E1-N, vzduch/voda, výkon 53kW,dod. fy. Yzamer alebo ekvivalen</t>
  </si>
  <si>
    <t xml:space="preserve"> Plynové tepelné čerpadlo Aisin Toyota, vnútorná jednotka AWS 16HP-E1,dod. fy. Yzamer alebo ekvivalen</t>
  </si>
  <si>
    <t>Plynový kondenzačný závesný kotol Protherm Pantherm Condens 30 KKO, výkon 8,5-32,8kW alebo ekvivalen</t>
  </si>
  <si>
    <t>Akumulačná nádoba pre uzavreté vykurovacie systémy fy. Secespol, typ TXE-ARN 300 o obs. 300l alebo ekvivalen</t>
  </si>
  <si>
    <t>Kotlový modul bez rozdeľovača PAW.HEAT BLOC D31, DN25, DAB.EVOTRON 60/180 alebo ekvivalen</t>
  </si>
  <si>
    <t>Kotlový modul bez rozdeľovača PAW.K31, DN20, Grundfos alpha2 alebo ekvivalen</t>
  </si>
  <si>
    <t>Doplňovacie zariad. automatické fillcontrol typ FC ,10 bar/60°C REFLEX alebo ekvivalen</t>
  </si>
  <si>
    <t>Hydraulický vyrovnávač tlaku, 5/4, PN 10, oceľ s povrchovou úpravou IVAR.548 Z, 4000l/h alebo ekvivalen</t>
  </si>
  <si>
    <t>Elektromagnetická úprava vody EOVK 01, Buderus alebo ekvivalen</t>
  </si>
  <si>
    <t>Nádoba expanzná tlaková s membránou typ Expanzomat I bez poistného ventilu objemu 50 l alebo ekvivalen</t>
  </si>
  <si>
    <t>Automatické doplňovanie a kontrola tlaku vody. Uvedenie do prevádzky servisom Reflex alebo ekvivalen</t>
  </si>
  <si>
    <t>Priama kompletná sada Klasik, Vekoluxivar IVAR.KIT AVK DD 345 s tem. hlavicou T5000 alebo ekvivalen</t>
  </si>
  <si>
    <t>Priama kompletná sada Klasik EK, termostatický ventil IVAR.KIT VD 2105 N, 1/2  alebo ekvivalen</t>
  </si>
  <si>
    <t>Vykur. teleso doskové - oceľ. radiátor KORAD 11K 600x400 s bočným pripoj.,s jedným panelom a jedným konvekt. alebo ekvivalen</t>
  </si>
  <si>
    <t>Vykur. teleso doskové - oceľ. radiátor KORAD 11K 600x600 s bočným pripoj.,s jedným panelom a jedným konvekt. alebo ekvivalen</t>
  </si>
  <si>
    <t>Vykur. teleso doskové - oceľ. radiátor KORAD 11K 600x800 s bočným pripoj.,s jedným panelom a jedným konvekt. alebo ekvivalen</t>
  </si>
  <si>
    <t>Vykur. teleso doskové - oceľ. radiátor KORAD 11K 600x1200 s bočným pripoj.,s jedným panelom a jedným konvekt. alebo ekvivalen</t>
  </si>
  <si>
    <t>Vykur. teleso doskové - oceľ. radiátor KORAD 11VK 600x400 s pripoj. vpravo/vľavo,s jedným panelom a jedným konvekt. alebo ekvivalent</t>
  </si>
  <si>
    <t>Vykurovacie teleso doskové oceľové KORAD VKP 11K s jedným panelom a jedným konvektorom 600x0500 alebo ekvivalent</t>
  </si>
  <si>
    <t>Vykur. teleso doskové - oceľ. radiátor KORAD 11VK 600x800 s pripoj. vpravo/vľavo,s jedným panelom a jedným konvekt. alebo ekvivalent</t>
  </si>
  <si>
    <t>Vykurovacie teleso doskové oceľové KORAD VKP 11K s jedným panelom a jedným konvektorom 600x1200 alebo ekvivalent</t>
  </si>
  <si>
    <t>Vykurovacie teleso doskové oceľové KORAD VKP 11K s jedným panelom a jedným konvektorom 600x1400 alebo ekvivalent</t>
  </si>
  <si>
    <t>Vykurovacie teleso doskové oceľové KORAD VKP 11K s jedným panelom a jedným konvektorom 600x1600 alebo ekvivalent</t>
  </si>
  <si>
    <t>Vykur. teleso doskové - oceľ. radiátor KORAD 22K 600x600 s bočným pripoj.,s dvoma panelmi a dvoma konvekt. alebo ekvivalent</t>
  </si>
  <si>
    <t>Vykur. teleso doskové - oceľ. radiátor KORAD 22K 600x800 s bočným pripoj.,s dvoma panelmi a dvoma konvekt. alebo ekvivalent</t>
  </si>
  <si>
    <t>Vykur. teleso doskové - oceľ. radiátor KORAD 22K 600x1200 s bočným pripoj.,s dvoma panelmi a dvoma konvekt. alebo ekvivalent</t>
  </si>
  <si>
    <t>Vykur. teleso doskové - oceľ. radiátor KORAD 22K 600x1400 s bočným pripoj.,s dvoma panelmi a dvoma konvekt. alebo ekvivalent</t>
  </si>
  <si>
    <t>Vykurovacie teleso doskové oceľové KORAD VKP 22K s dvoma panelmi a dvoma konvektormi  600x0800 alebo ekvivalent</t>
  </si>
  <si>
    <t>Vykur. teleso doskové - oceľ. radiátor KORAD 22VK 600x1000 s pripoj. vpravo/vľavo,s dvoma panelmi a dvoma konvekt. alebo ekvivalent</t>
  </si>
  <si>
    <t>Vykur. teleso doskové - oceľ. radiátor KORAD 22VK 600x1200 s pripoj. vpravo/vľavo,s dvoma panelmi a dvoma konvekt. alebo ekvivalent</t>
  </si>
  <si>
    <t>Vykur. teleso doskové - oceľ. radiátor KORAD 22VK 600x1400 s pripoj. vpravo/vľavo,s dvoma panelmi a dvoma konvekt. alebo ekvivalent</t>
  </si>
  <si>
    <t>Vykur. teleso doskové - oceľ. radiátor KORAD 22VK 600x1600 s pripoj. vpravo/vľavo,s dvoma panelmi a dvoma konvekt. alebo ekvivalent</t>
  </si>
  <si>
    <t>Vykur. teleso doskové - oceľ. radiátor KORAD 22VK 900x400 s pripoj. vpravo/vľavo,s dvoma panelmi a dvoma konvekt. alebo ekvivalent</t>
  </si>
  <si>
    <t>Vykur. teleso doskové - oceľ. radiátor KORAD 33K 600x600 s bočným pripoj.,s troma panelmi a troma konvekt. alebo ekvivalent</t>
  </si>
  <si>
    <t>Adaptér A25K na dymovod 80/125 alebo ekvivalent</t>
  </si>
  <si>
    <t>Rúra T25JK-1000, 80/125, 1000mm alebo ekvivalent</t>
  </si>
  <si>
    <t>Regulátor tlaku plynu Pietro Fiorentini FE25, prietok 25m3/hod. alebo ekvivalent</t>
  </si>
  <si>
    <t>EL1 - Svietidlo žiarivkové, parabolicka leštená mriežka, lineárna žiarivka 4x14W, 230V/50Hz, IP20, s predradníkom 0-10V/DALI   alebo ekvivalent</t>
  </si>
  <si>
    <t>Digidim multisenzor s PIR (312)   alebo ekvivalent</t>
  </si>
  <si>
    <t>Digidim modulárny panel - 7x tlačidlo ( 5 úrovní alebo scén a +/- )   alebo ekvivalent</t>
  </si>
</sst>
</file>

<file path=xl/styles.xml><?xml version="1.0" encoding="utf-8"?>
<styleSheet xmlns="http://schemas.openxmlformats.org/spreadsheetml/2006/main">
  <numFmts count="3">
    <numFmt numFmtId="164" formatCode="###\ ###\ ##0.00"/>
    <numFmt numFmtId="165" formatCode="###\ ###\ ##0.0000"/>
    <numFmt numFmtId="166" formatCode="###\ ###\ ##0.000"/>
  </numFmts>
  <fonts count="14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9"/>
      <color rgb="FFFF0000"/>
      <name val="Arial CE"/>
      <charset val="238"/>
    </font>
    <font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/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164" fontId="1" fillId="0" borderId="10" xfId="0" applyNumberFormat="1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164" fontId="1" fillId="0" borderId="29" xfId="0" applyNumberFormat="1" applyFont="1" applyFill="1" applyBorder="1"/>
    <xf numFmtId="0" fontId="1" fillId="0" borderId="30" xfId="0" applyFont="1" applyFill="1" applyBorder="1"/>
    <xf numFmtId="0" fontId="1" fillId="0" borderId="31" xfId="0" applyFont="1" applyFill="1" applyBorder="1"/>
    <xf numFmtId="0" fontId="6" fillId="0" borderId="16" xfId="0" applyFont="1" applyFill="1" applyBorder="1"/>
    <xf numFmtId="0" fontId="7" fillId="0" borderId="16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6" fillId="0" borderId="17" xfId="0" applyFont="1" applyFill="1" applyBorder="1"/>
    <xf numFmtId="0" fontId="6" fillId="0" borderId="12" xfId="0" applyFont="1" applyFill="1" applyBorder="1"/>
    <xf numFmtId="0" fontId="6" fillId="0" borderId="9" xfId="0" applyFont="1" applyFill="1" applyBorder="1"/>
    <xf numFmtId="0" fontId="5" fillId="0" borderId="8" xfId="0" applyFont="1" applyFill="1" applyBorder="1"/>
    <xf numFmtId="0" fontId="5" fillId="0" borderId="22" xfId="0" applyFont="1" applyFill="1" applyBorder="1"/>
    <xf numFmtId="0" fontId="5" fillId="0" borderId="17" xfId="0" applyFont="1" applyFill="1" applyBorder="1"/>
    <xf numFmtId="0" fontId="5" fillId="0" borderId="9" xfId="0" applyFont="1" applyFill="1" applyBorder="1"/>
    <xf numFmtId="0" fontId="5" fillId="0" borderId="28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9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4" xfId="0" applyFont="1" applyFill="1" applyBorder="1"/>
    <xf numFmtId="0" fontId="5" fillId="0" borderId="36" xfId="0" applyFont="1" applyFill="1" applyBorder="1"/>
    <xf numFmtId="0" fontId="5" fillId="0" borderId="10" xfId="0" applyFont="1" applyFill="1" applyBorder="1"/>
    <xf numFmtId="0" fontId="4" fillId="0" borderId="39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5" fillId="0" borderId="41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2" xfId="0" applyFont="1" applyFill="1" applyBorder="1"/>
    <xf numFmtId="0" fontId="5" fillId="0" borderId="39" xfId="0" applyFont="1" applyFill="1" applyBorder="1" applyAlignment="1">
      <alignment horizontal="center"/>
    </xf>
    <xf numFmtId="164" fontId="1" fillId="0" borderId="22" xfId="0" applyNumberFormat="1" applyFont="1" applyFill="1" applyBorder="1"/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45" xfId="0" applyFont="1" applyFill="1" applyBorder="1"/>
    <xf numFmtId="0" fontId="5" fillId="0" borderId="47" xfId="0" applyFont="1" applyFill="1" applyBorder="1"/>
    <xf numFmtId="0" fontId="5" fillId="0" borderId="48" xfId="0" applyFont="1" applyFill="1" applyBorder="1"/>
    <xf numFmtId="0" fontId="5" fillId="0" borderId="49" xfId="0" applyFont="1" applyFill="1" applyBorder="1"/>
    <xf numFmtId="0" fontId="1" fillId="0" borderId="49" xfId="0" applyFont="1" applyFill="1" applyBorder="1"/>
    <xf numFmtId="0" fontId="5" fillId="0" borderId="50" xfId="0" applyFont="1" applyFill="1" applyBorder="1"/>
    <xf numFmtId="164" fontId="1" fillId="0" borderId="51" xfId="0" applyNumberFormat="1" applyFont="1" applyFill="1" applyBorder="1"/>
    <xf numFmtId="164" fontId="5" fillId="0" borderId="46" xfId="0" applyNumberFormat="1" applyFont="1" applyFill="1" applyBorder="1"/>
    <xf numFmtId="164" fontId="5" fillId="0" borderId="47" xfId="0" applyNumberFormat="1" applyFont="1" applyFill="1" applyBorder="1"/>
    <xf numFmtId="164" fontId="5" fillId="0" borderId="48" xfId="0" applyNumberFormat="1" applyFont="1" applyFill="1" applyBorder="1"/>
    <xf numFmtId="164" fontId="5" fillId="0" borderId="49" xfId="0" applyNumberFormat="1" applyFont="1" applyFill="1" applyBorder="1"/>
    <xf numFmtId="164" fontId="1" fillId="0" borderId="50" xfId="0" applyNumberFormat="1" applyFont="1" applyFill="1" applyBorder="1"/>
    <xf numFmtId="164" fontId="5" fillId="0" borderId="0" xfId="0" applyNumberFormat="1" applyFont="1" applyFill="1" applyBorder="1"/>
    <xf numFmtId="164" fontId="5" fillId="0" borderId="52" xfId="0" applyNumberFormat="1" applyFont="1" applyFill="1" applyBorder="1"/>
    <xf numFmtId="0" fontId="1" fillId="0" borderId="53" xfId="0" applyFont="1" applyFill="1" applyBorder="1"/>
    <xf numFmtId="0" fontId="1" fillId="0" borderId="54" xfId="0" applyFont="1" applyFill="1" applyBorder="1"/>
    <xf numFmtId="0" fontId="1" fillId="0" borderId="55" xfId="0" applyFont="1" applyFill="1" applyBorder="1"/>
    <xf numFmtId="0" fontId="1" fillId="0" borderId="56" xfId="0" applyFont="1" applyFill="1" applyBorder="1"/>
    <xf numFmtId="164" fontId="1" fillId="0" borderId="23" xfId="0" applyNumberFormat="1" applyFont="1" applyFill="1" applyBorder="1"/>
    <xf numFmtId="164" fontId="1" fillId="0" borderId="52" xfId="0" applyNumberFormat="1" applyFont="1" applyFill="1" applyBorder="1"/>
    <xf numFmtId="164" fontId="5" fillId="0" borderId="58" xfId="0" applyNumberFormat="1" applyFont="1" applyFill="1" applyBorder="1"/>
    <xf numFmtId="164" fontId="1" fillId="0" borderId="58" xfId="0" applyNumberFormat="1" applyFont="1" applyFill="1" applyBorder="1"/>
    <xf numFmtId="0" fontId="4" fillId="0" borderId="60" xfId="0" applyFont="1" applyFill="1" applyBorder="1" applyAlignment="1">
      <alignment horizontal="center"/>
    </xf>
    <xf numFmtId="0" fontId="5" fillId="0" borderId="61" xfId="0" applyFont="1" applyFill="1" applyBorder="1"/>
    <xf numFmtId="0" fontId="5" fillId="0" borderId="62" xfId="0" applyFont="1" applyFill="1" applyBorder="1"/>
    <xf numFmtId="0" fontId="5" fillId="0" borderId="63" xfId="0" applyFont="1" applyFill="1" applyBorder="1" applyAlignment="1">
      <alignment horizontal="center"/>
    </xf>
    <xf numFmtId="0" fontId="5" fillId="0" borderId="64" xfId="0" applyFont="1" applyFill="1" applyBorder="1"/>
    <xf numFmtId="164" fontId="5" fillId="0" borderId="64" xfId="0" applyNumberFormat="1" applyFont="1" applyFill="1" applyBorder="1"/>
    <xf numFmtId="164" fontId="5" fillId="0" borderId="65" xfId="0" applyNumberFormat="1" applyFont="1" applyFill="1" applyBorder="1"/>
    <xf numFmtId="164" fontId="1" fillId="0" borderId="67" xfId="0" applyNumberFormat="1" applyFont="1" applyFill="1" applyBorder="1"/>
    <xf numFmtId="164" fontId="4" fillId="0" borderId="68" xfId="0" applyNumberFormat="1" applyFont="1" applyFill="1" applyBorder="1"/>
    <xf numFmtId="164" fontId="1" fillId="0" borderId="69" xfId="0" applyNumberFormat="1" applyFont="1" applyFill="1" applyBorder="1"/>
    <xf numFmtId="0" fontId="1" fillId="0" borderId="15" xfId="0" applyFont="1" applyFill="1" applyBorder="1"/>
    <xf numFmtId="0" fontId="1" fillId="0" borderId="70" xfId="0" applyFont="1" applyFill="1" applyBorder="1"/>
    <xf numFmtId="0" fontId="1" fillId="0" borderId="71" xfId="0" applyFont="1" applyFill="1" applyBorder="1"/>
    <xf numFmtId="0" fontId="5" fillId="0" borderId="11" xfId="0" applyFont="1" applyFill="1" applyBorder="1"/>
    <xf numFmtId="0" fontId="5" fillId="0" borderId="72" xfId="0" applyFont="1" applyFill="1" applyBorder="1"/>
    <xf numFmtId="164" fontId="5" fillId="0" borderId="73" xfId="0" applyNumberFormat="1" applyFont="1" applyFill="1" applyBorder="1"/>
    <xf numFmtId="164" fontId="4" fillId="0" borderId="74" xfId="0" applyNumberFormat="1" applyFont="1" applyFill="1" applyBorder="1"/>
    <xf numFmtId="164" fontId="4" fillId="0" borderId="75" xfId="0" applyNumberFormat="1" applyFont="1" applyFill="1" applyBorder="1"/>
    <xf numFmtId="0" fontId="4" fillId="0" borderId="76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6" xfId="0" applyNumberFormat="1" applyFont="1" applyFill="1" applyBorder="1"/>
    <xf numFmtId="164" fontId="1" fillId="0" borderId="24" xfId="0" applyNumberFormat="1" applyFont="1" applyFill="1" applyBorder="1"/>
    <xf numFmtId="0" fontId="5" fillId="0" borderId="73" xfId="0" applyFont="1" applyFill="1" applyBorder="1"/>
    <xf numFmtId="0" fontId="5" fillId="0" borderId="0" xfId="0" applyFont="1" applyFill="1" applyBorder="1"/>
    <xf numFmtId="0" fontId="5" fillId="0" borderId="52" xfId="0" applyFont="1" applyFill="1" applyBorder="1"/>
    <xf numFmtId="0" fontId="1" fillId="0" borderId="0" xfId="0" applyFont="1" applyFill="1" applyBorder="1"/>
    <xf numFmtId="164" fontId="6" fillId="0" borderId="66" xfId="0" applyNumberFormat="1" applyFont="1" applyFill="1" applyBorder="1"/>
    <xf numFmtId="164" fontId="6" fillId="0" borderId="77" xfId="0" applyNumberFormat="1" applyFont="1" applyFill="1" applyBorder="1"/>
    <xf numFmtId="164" fontId="6" fillId="0" borderId="78" xfId="0" applyNumberFormat="1" applyFont="1" applyFill="1" applyBorder="1"/>
    <xf numFmtId="164" fontId="1" fillId="0" borderId="77" xfId="0" applyNumberFormat="1" applyFont="1" applyFill="1" applyBorder="1"/>
    <xf numFmtId="0" fontId="1" fillId="0" borderId="79" xfId="0" applyFont="1" applyFill="1" applyBorder="1"/>
    <xf numFmtId="164" fontId="5" fillId="0" borderId="80" xfId="0" applyNumberFormat="1" applyFont="1" applyFill="1" applyBorder="1"/>
    <xf numFmtId="0" fontId="1" fillId="0" borderId="81" xfId="0" applyFont="1" applyFill="1" applyBorder="1"/>
    <xf numFmtId="0" fontId="1" fillId="0" borderId="52" xfId="0" applyFont="1" applyFill="1" applyBorder="1"/>
    <xf numFmtId="164" fontId="5" fillId="0" borderId="77" xfId="0" applyNumberFormat="1" applyFont="1" applyFill="1" applyBorder="1"/>
    <xf numFmtId="164" fontId="5" fillId="0" borderId="78" xfId="0" applyNumberFormat="1" applyFont="1" applyFill="1" applyBorder="1"/>
    <xf numFmtId="164" fontId="1" fillId="0" borderId="78" xfId="0" applyNumberFormat="1" applyFont="1" applyFill="1" applyBorder="1"/>
    <xf numFmtId="0" fontId="1" fillId="0" borderId="58" xfId="0" applyFont="1" applyFill="1" applyBorder="1"/>
    <xf numFmtId="0" fontId="5" fillId="0" borderId="58" xfId="0" applyFont="1" applyFill="1" applyBorder="1"/>
    <xf numFmtId="0" fontId="1" fillId="0" borderId="82" xfId="0" applyFont="1" applyFill="1" applyBorder="1"/>
    <xf numFmtId="164" fontId="1" fillId="0" borderId="83" xfId="0" applyNumberFormat="1" applyFont="1" applyFill="1" applyBorder="1"/>
    <xf numFmtId="164" fontId="8" fillId="0" borderId="84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57" xfId="0" applyFont="1" applyFill="1" applyBorder="1"/>
    <xf numFmtId="0" fontId="1" fillId="0" borderId="59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5" xfId="0" applyFont="1" applyFill="1" applyBorder="1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1" xfId="0" applyFont="1" applyBorder="1"/>
    <xf numFmtId="164" fontId="5" fillId="0" borderId="91" xfId="0" applyNumberFormat="1" applyFont="1" applyBorder="1"/>
    <xf numFmtId="165" fontId="5" fillId="0" borderId="91" xfId="0" applyNumberFormat="1" applyFont="1" applyBorder="1"/>
    <xf numFmtId="0" fontId="9" fillId="0" borderId="0" xfId="0" applyFont="1"/>
    <xf numFmtId="0" fontId="4" fillId="0" borderId="91" xfId="0" applyFont="1" applyBorder="1"/>
    <xf numFmtId="164" fontId="4" fillId="0" borderId="91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2" borderId="0" xfId="0" applyFont="1" applyFill="1"/>
    <xf numFmtId="0" fontId="10" fillId="0" borderId="0" xfId="0" applyFont="1"/>
    <xf numFmtId="166" fontId="1" fillId="0" borderId="0" xfId="0" applyNumberFormat="1" applyFont="1"/>
    <xf numFmtId="0" fontId="4" fillId="2" borderId="91" xfId="0" applyFont="1" applyFill="1" applyBorder="1"/>
    <xf numFmtId="49" fontId="5" fillId="0" borderId="91" xfId="0" applyNumberFormat="1" applyFont="1" applyBorder="1"/>
    <xf numFmtId="166" fontId="5" fillId="0" borderId="91" xfId="0" applyNumberFormat="1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4" fillId="0" borderId="0" xfId="0" applyNumberFormat="1" applyFont="1"/>
    <xf numFmtId="0" fontId="11" fillId="0" borderId="91" xfId="0" applyFont="1" applyBorder="1"/>
    <xf numFmtId="166" fontId="11" fillId="0" borderId="91" xfId="0" applyNumberFormat="1" applyFont="1" applyBorder="1"/>
    <xf numFmtId="164" fontId="11" fillId="0" borderId="91" xfId="0" applyNumberFormat="1" applyFont="1" applyBorder="1"/>
    <xf numFmtId="9" fontId="5" fillId="0" borderId="0" xfId="0" applyNumberFormat="1" applyFont="1" applyAlignment="1">
      <alignment wrapText="1"/>
    </xf>
    <xf numFmtId="165" fontId="5" fillId="0" borderId="0" xfId="0" applyNumberFormat="1" applyFont="1" applyAlignment="1">
      <alignment wrapText="1"/>
    </xf>
    <xf numFmtId="0" fontId="5" fillId="0" borderId="2" xfId="0" applyFont="1" applyFill="1" applyBorder="1"/>
    <xf numFmtId="164" fontId="5" fillId="0" borderId="2" xfId="0" applyNumberFormat="1" applyFont="1" applyFill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2" xfId="0" applyFont="1" applyFill="1" applyBorder="1" applyAlignment="1">
      <alignment horizontal="center"/>
    </xf>
    <xf numFmtId="0" fontId="1" fillId="0" borderId="74" xfId="0" applyFont="1" applyFill="1" applyBorder="1"/>
    <xf numFmtId="0" fontId="1" fillId="0" borderId="93" xfId="0" applyFont="1" applyFill="1" applyBorder="1"/>
    <xf numFmtId="164" fontId="1" fillId="0" borderId="94" xfId="0" applyNumberFormat="1" applyFont="1" applyFill="1" applyBorder="1"/>
    <xf numFmtId="164" fontId="8" fillId="0" borderId="95" xfId="0" applyNumberFormat="1" applyFont="1" applyFill="1" applyBorder="1"/>
    <xf numFmtId="166" fontId="12" fillId="0" borderId="91" xfId="0" applyNumberFormat="1" applyFont="1" applyBorder="1"/>
    <xf numFmtId="0" fontId="13" fillId="0" borderId="0" xfId="0" applyFon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3"/>
  <sheetViews>
    <sheetView tabSelected="1" workbookViewId="0">
      <selection activeCell="AB15" sqref="AB15"/>
    </sheetView>
  </sheetViews>
  <sheetFormatPr defaultRowHeight="15"/>
  <cols>
    <col min="1" max="1" width="35.7109375" customWidth="1"/>
    <col min="2" max="3" width="15.7109375" customWidth="1"/>
    <col min="4" max="6" width="8.7109375" customWidth="1"/>
    <col min="7" max="7" width="15.7109375" customWidth="1"/>
    <col min="9" max="26" width="0" hidden="1" customWidth="1"/>
  </cols>
  <sheetData>
    <row r="1" spans="1:26">
      <c r="A1" s="3"/>
      <c r="B1" s="3"/>
      <c r="C1" s="3"/>
      <c r="D1" s="3"/>
      <c r="E1" s="3"/>
      <c r="F1" s="3"/>
      <c r="G1" s="3"/>
    </row>
    <row r="2" spans="1:26">
      <c r="A2" s="4" t="s">
        <v>0</v>
      </c>
      <c r="B2" s="3"/>
      <c r="C2" s="3"/>
      <c r="D2" s="3"/>
      <c r="E2" s="3"/>
      <c r="F2" s="6" t="s">
        <v>2</v>
      </c>
      <c r="G2" s="6"/>
    </row>
    <row r="3" spans="1:26">
      <c r="A3" s="3"/>
      <c r="B3" s="3"/>
      <c r="C3" s="3"/>
      <c r="D3" s="3"/>
      <c r="E3" s="3"/>
      <c r="F3" s="7" t="s">
        <v>3</v>
      </c>
      <c r="G3" s="7" t="s">
        <v>4</v>
      </c>
    </row>
    <row r="4" spans="1:26">
      <c r="A4" s="5" t="s">
        <v>1</v>
      </c>
      <c r="B4" s="3"/>
      <c r="C4" s="3"/>
      <c r="D4" s="3"/>
      <c r="E4" s="3"/>
      <c r="F4" s="8">
        <v>0.2</v>
      </c>
      <c r="G4" s="8">
        <v>0</v>
      </c>
    </row>
    <row r="5" spans="1:26">
      <c r="A5" s="3"/>
      <c r="B5" s="3"/>
      <c r="C5" s="3"/>
      <c r="D5" s="3"/>
      <c r="E5" s="3"/>
      <c r="F5" s="3"/>
      <c r="G5" s="3"/>
    </row>
    <row r="6" spans="1:26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>
      <c r="A7" s="180" t="s">
        <v>12</v>
      </c>
      <c r="B7" s="181">
        <f>'SO 11544'!I45-Rekapitulácia!D7</f>
        <v>0</v>
      </c>
      <c r="C7" s="181">
        <f>'Kryci_list 11544'!J26</f>
        <v>0</v>
      </c>
      <c r="D7" s="181">
        <v>0</v>
      </c>
      <c r="E7" s="181">
        <f>'Kryci_list 11544'!J17</f>
        <v>0</v>
      </c>
      <c r="F7" s="181">
        <v>0</v>
      </c>
      <c r="G7" s="181">
        <f t="shared" ref="G7:G13" si="0">B7+C7+D7+E7+F7</f>
        <v>0</v>
      </c>
      <c r="K7">
        <f>'SO 11544'!K45</f>
        <v>0</v>
      </c>
      <c r="Q7">
        <v>30.126000000000001</v>
      </c>
    </row>
    <row r="8" spans="1:26">
      <c r="A8" s="180" t="s">
        <v>13</v>
      </c>
      <c r="B8" s="181">
        <f>'SO 11547'!I100-Rekapitulácia!D8</f>
        <v>0</v>
      </c>
      <c r="C8" s="181">
        <f>'Kryci_list 11547'!J26</f>
        <v>0</v>
      </c>
      <c r="D8" s="181">
        <v>0</v>
      </c>
      <c r="E8" s="181">
        <f>'Kryci_list 11547'!J17</f>
        <v>0</v>
      </c>
      <c r="F8" s="181">
        <v>0</v>
      </c>
      <c r="G8" s="181">
        <f t="shared" si="0"/>
        <v>0</v>
      </c>
      <c r="K8">
        <f>'SO 11547'!K100</f>
        <v>0</v>
      </c>
      <c r="Q8">
        <v>30.126000000000001</v>
      </c>
    </row>
    <row r="9" spans="1:26">
      <c r="A9" s="180" t="s">
        <v>14</v>
      </c>
      <c r="B9" s="181">
        <f>'SO 11560'!I106-Rekapitulácia!D9</f>
        <v>0</v>
      </c>
      <c r="C9" s="181">
        <f>'Kryci_list 11560'!J26</f>
        <v>0</v>
      </c>
      <c r="D9" s="181">
        <v>0</v>
      </c>
      <c r="E9" s="181">
        <f>'Kryci_list 11560'!J17</f>
        <v>0</v>
      </c>
      <c r="F9" s="181">
        <v>0</v>
      </c>
      <c r="G9" s="181">
        <f t="shared" si="0"/>
        <v>0</v>
      </c>
      <c r="K9">
        <f>'SO 11560'!K106</f>
        <v>0</v>
      </c>
      <c r="Q9">
        <v>30.126000000000001</v>
      </c>
    </row>
    <row r="10" spans="1:26">
      <c r="A10" s="180" t="s">
        <v>15</v>
      </c>
      <c r="B10" s="181">
        <f>'SO 11561'!I170-Rekapitulácia!D10</f>
        <v>0</v>
      </c>
      <c r="C10" s="181">
        <f>'Kryci_list 11561'!J26</f>
        <v>0</v>
      </c>
      <c r="D10" s="181">
        <v>0</v>
      </c>
      <c r="E10" s="181">
        <f>'Kryci_list 11561'!J17</f>
        <v>0</v>
      </c>
      <c r="F10" s="181">
        <v>0</v>
      </c>
      <c r="G10" s="181">
        <f t="shared" si="0"/>
        <v>0</v>
      </c>
      <c r="K10">
        <f>'SO 11561'!K170</f>
        <v>0</v>
      </c>
      <c r="Q10">
        <v>30.126000000000001</v>
      </c>
    </row>
    <row r="11" spans="1:26">
      <c r="A11" s="180" t="s">
        <v>16</v>
      </c>
      <c r="B11" s="181">
        <f>'SO 11562'!I155-Rekapitulácia!D11</f>
        <v>0</v>
      </c>
      <c r="C11" s="181">
        <f>'Kryci_list 11562'!J26</f>
        <v>0</v>
      </c>
      <c r="D11" s="181">
        <v>0</v>
      </c>
      <c r="E11" s="181">
        <f>'Kryci_list 11562'!J17</f>
        <v>0</v>
      </c>
      <c r="F11" s="181">
        <v>0</v>
      </c>
      <c r="G11" s="181">
        <f t="shared" si="0"/>
        <v>0</v>
      </c>
      <c r="K11">
        <f>'SO 11562'!K155</f>
        <v>0</v>
      </c>
      <c r="Q11">
        <v>30.126000000000001</v>
      </c>
    </row>
    <row r="12" spans="1:26">
      <c r="A12" s="180" t="s">
        <v>17</v>
      </c>
      <c r="B12" s="181">
        <f>'SO 11563'!I49-Rekapitulácia!D12</f>
        <v>0</v>
      </c>
      <c r="C12" s="181">
        <f>'Kryci_list 11563'!J26</f>
        <v>0</v>
      </c>
      <c r="D12" s="181">
        <v>0</v>
      </c>
      <c r="E12" s="181">
        <f>'Kryci_list 11563'!J17</f>
        <v>0</v>
      </c>
      <c r="F12" s="181">
        <v>0</v>
      </c>
      <c r="G12" s="181">
        <f t="shared" si="0"/>
        <v>0</v>
      </c>
      <c r="K12">
        <f>'SO 11563'!K49</f>
        <v>0</v>
      </c>
      <c r="Q12">
        <v>30.126000000000001</v>
      </c>
    </row>
    <row r="13" spans="1:26">
      <c r="A13" s="70" t="s">
        <v>18</v>
      </c>
      <c r="B13" s="77">
        <f>'SO 11564'!I155-Rekapitulácia!D13</f>
        <v>0</v>
      </c>
      <c r="C13" s="77">
        <f>'Kryci_list 11564'!J26</f>
        <v>0</v>
      </c>
      <c r="D13" s="77">
        <v>0</v>
      </c>
      <c r="E13" s="77">
        <f>'Kryci_list 11564'!J17</f>
        <v>0</v>
      </c>
      <c r="F13" s="77">
        <v>0</v>
      </c>
      <c r="G13" s="77">
        <f t="shared" si="0"/>
        <v>0</v>
      </c>
      <c r="K13">
        <f>'SO 11564'!K155</f>
        <v>0</v>
      </c>
      <c r="Q13">
        <v>30.126000000000001</v>
      </c>
    </row>
    <row r="14" spans="1:26">
      <c r="A14" s="187" t="s">
        <v>1085</v>
      </c>
      <c r="B14" s="188">
        <f>SUM(B7:B13)</f>
        <v>0</v>
      </c>
      <c r="C14" s="188">
        <f>SUM(C7:C13)</f>
        <v>0</v>
      </c>
      <c r="D14" s="188">
        <f>SUM(D7:D13)</f>
        <v>0</v>
      </c>
      <c r="E14" s="188">
        <f>SUM(E7:E13)</f>
        <v>0</v>
      </c>
      <c r="F14" s="188">
        <f>SUM(F7:F13)</f>
        <v>0</v>
      </c>
      <c r="G14" s="188">
        <f>SUM(G7:G13)-SUM(Z7:Z13)</f>
        <v>0</v>
      </c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>
      <c r="A15" s="185" t="s">
        <v>1086</v>
      </c>
      <c r="B15" s="186">
        <f>G14-SUM(Rekapitulácia!K7:'Rekapitulácia'!K13)*1</f>
        <v>0</v>
      </c>
      <c r="C15" s="186"/>
      <c r="D15" s="186"/>
      <c r="E15" s="186"/>
      <c r="F15" s="186"/>
      <c r="G15" s="186">
        <f>ROUND(((ROUND(B15,2)*20)/100),2)*1</f>
        <v>0</v>
      </c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5" t="s">
        <v>1087</v>
      </c>
      <c r="B16" s="183">
        <f>(G14-B15)</f>
        <v>0</v>
      </c>
      <c r="C16" s="183"/>
      <c r="D16" s="183"/>
      <c r="E16" s="183"/>
      <c r="F16" s="183"/>
      <c r="G16" s="183">
        <f>ROUND(((ROUND(B16,2)*0)/100),2)</f>
        <v>0</v>
      </c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>
      <c r="A17" s="5" t="s">
        <v>1088</v>
      </c>
      <c r="B17" s="183"/>
      <c r="C17" s="183"/>
      <c r="D17" s="183"/>
      <c r="E17" s="183"/>
      <c r="F17" s="183"/>
      <c r="G17" s="183">
        <f>SUM(G14:G16)</f>
        <v>0</v>
      </c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>
      <c r="A18" s="10"/>
      <c r="B18" s="184"/>
      <c r="C18" s="184"/>
      <c r="D18" s="184"/>
      <c r="E18" s="184"/>
      <c r="F18" s="184"/>
      <c r="G18" s="184"/>
    </row>
    <row r="19" spans="1:26">
      <c r="A19" s="10"/>
      <c r="B19" s="184"/>
      <c r="C19" s="184"/>
      <c r="D19" s="184"/>
      <c r="E19" s="184"/>
      <c r="F19" s="184"/>
      <c r="G19" s="184"/>
    </row>
    <row r="20" spans="1:26">
      <c r="A20" s="10"/>
      <c r="B20" s="184"/>
      <c r="C20" s="184"/>
      <c r="D20" s="184"/>
      <c r="E20" s="184"/>
      <c r="F20" s="184"/>
      <c r="G20" s="184"/>
    </row>
    <row r="21" spans="1:26">
      <c r="A21" s="10"/>
      <c r="B21" s="184"/>
      <c r="C21" s="184"/>
      <c r="D21" s="184"/>
      <c r="E21" s="184"/>
      <c r="F21" s="184"/>
      <c r="G21" s="184"/>
    </row>
    <row r="22" spans="1:26">
      <c r="A22" s="10"/>
      <c r="B22" s="184"/>
      <c r="C22" s="184"/>
      <c r="D22" s="184"/>
      <c r="E22" s="184"/>
      <c r="F22" s="184"/>
      <c r="G22" s="184"/>
    </row>
    <row r="23" spans="1:26">
      <c r="A23" s="10"/>
      <c r="B23" s="184"/>
      <c r="C23" s="184"/>
      <c r="D23" s="184"/>
      <c r="E23" s="184"/>
      <c r="F23" s="184"/>
      <c r="G23" s="184"/>
    </row>
    <row r="24" spans="1:26">
      <c r="A24" s="1"/>
      <c r="B24" s="149"/>
      <c r="C24" s="149"/>
      <c r="D24" s="149"/>
      <c r="E24" s="149"/>
      <c r="F24" s="149"/>
      <c r="G24" s="149"/>
    </row>
    <row r="25" spans="1:26">
      <c r="A25" s="1"/>
      <c r="B25" s="149"/>
      <c r="C25" s="149"/>
      <c r="D25" s="149"/>
      <c r="E25" s="149"/>
      <c r="F25" s="149"/>
      <c r="G25" s="149"/>
    </row>
    <row r="26" spans="1:26">
      <c r="A26" s="1"/>
      <c r="B26" s="149"/>
      <c r="C26" s="149"/>
      <c r="D26" s="149"/>
      <c r="E26" s="149"/>
      <c r="F26" s="149"/>
      <c r="G26" s="149"/>
    </row>
    <row r="27" spans="1:26">
      <c r="A27" s="1"/>
      <c r="B27" s="149"/>
      <c r="C27" s="149"/>
      <c r="D27" s="149"/>
      <c r="E27" s="149"/>
      <c r="F27" s="149"/>
      <c r="G27" s="149"/>
    </row>
    <row r="28" spans="1:26">
      <c r="A28" s="1"/>
      <c r="B28" s="149"/>
      <c r="C28" s="149"/>
      <c r="D28" s="149"/>
      <c r="E28" s="149"/>
      <c r="F28" s="149"/>
      <c r="G28" s="149"/>
    </row>
    <row r="29" spans="1:26">
      <c r="A29" s="1"/>
      <c r="B29" s="149"/>
      <c r="C29" s="149"/>
      <c r="D29" s="149"/>
      <c r="E29" s="149"/>
      <c r="F29" s="149"/>
      <c r="G29" s="149"/>
    </row>
    <row r="30" spans="1:26">
      <c r="A30" s="1"/>
      <c r="B30" s="149"/>
      <c r="C30" s="149"/>
      <c r="D30" s="149"/>
      <c r="E30" s="149"/>
      <c r="F30" s="149"/>
      <c r="G30" s="149"/>
    </row>
    <row r="31" spans="1:26">
      <c r="A31" s="1"/>
      <c r="B31" s="149"/>
      <c r="C31" s="149"/>
      <c r="D31" s="149"/>
      <c r="E31" s="149"/>
      <c r="F31" s="149"/>
      <c r="G31" s="149"/>
    </row>
    <row r="32" spans="1:26">
      <c r="A32" s="1"/>
      <c r="B32" s="149"/>
      <c r="C32" s="149"/>
      <c r="D32" s="149"/>
      <c r="E32" s="149"/>
      <c r="F32" s="149"/>
      <c r="G32" s="149"/>
    </row>
    <row r="33" spans="1:7">
      <c r="A33" s="1"/>
      <c r="B33" s="149"/>
      <c r="C33" s="149"/>
      <c r="D33" s="149"/>
      <c r="E33" s="149"/>
      <c r="F33" s="149"/>
      <c r="G33" s="149"/>
    </row>
    <row r="34" spans="1:7">
      <c r="A34" s="1"/>
      <c r="B34" s="149"/>
      <c r="C34" s="149"/>
      <c r="D34" s="149"/>
      <c r="E34" s="149"/>
      <c r="F34" s="149"/>
      <c r="G34" s="149"/>
    </row>
    <row r="35" spans="1:7">
      <c r="B35" s="182"/>
      <c r="C35" s="182"/>
      <c r="D35" s="182"/>
      <c r="E35" s="182"/>
      <c r="F35" s="182"/>
      <c r="G35" s="182"/>
    </row>
    <row r="36" spans="1:7">
      <c r="B36" s="182"/>
      <c r="C36" s="182"/>
      <c r="D36" s="182"/>
      <c r="E36" s="182"/>
      <c r="F36" s="182"/>
      <c r="G36" s="182"/>
    </row>
    <row r="37" spans="1:7">
      <c r="B37" s="182"/>
      <c r="C37" s="182"/>
      <c r="D37" s="182"/>
      <c r="E37" s="182"/>
      <c r="F37" s="182"/>
      <c r="G37" s="182"/>
    </row>
    <row r="38" spans="1:7">
      <c r="B38" s="182"/>
      <c r="C38" s="182"/>
      <c r="D38" s="182"/>
      <c r="E38" s="182"/>
      <c r="F38" s="182"/>
      <c r="G38" s="182"/>
    </row>
    <row r="39" spans="1:7">
      <c r="B39" s="182"/>
      <c r="C39" s="182"/>
      <c r="D39" s="182"/>
      <c r="E39" s="182"/>
      <c r="F39" s="182"/>
      <c r="G39" s="182"/>
    </row>
    <row r="40" spans="1:7">
      <c r="B40" s="182"/>
      <c r="C40" s="182"/>
      <c r="D40" s="182"/>
      <c r="E40" s="182"/>
      <c r="F40" s="182"/>
      <c r="G40" s="182"/>
    </row>
    <row r="41" spans="1:7">
      <c r="B41" s="182"/>
      <c r="C41" s="182"/>
      <c r="D41" s="182"/>
      <c r="E41" s="182"/>
      <c r="F41" s="182"/>
      <c r="G41" s="182"/>
    </row>
    <row r="42" spans="1:7">
      <c r="B42" s="182"/>
      <c r="C42" s="182"/>
      <c r="D42" s="182"/>
      <c r="E42" s="182"/>
      <c r="F42" s="182"/>
      <c r="G42" s="182"/>
    </row>
    <row r="43" spans="1:7">
      <c r="B43" s="182"/>
      <c r="C43" s="182"/>
      <c r="D43" s="182"/>
      <c r="E43" s="182"/>
      <c r="F43" s="182"/>
      <c r="G43" s="182"/>
    </row>
    <row r="44" spans="1:7">
      <c r="B44" s="182"/>
      <c r="C44" s="182"/>
      <c r="D44" s="182"/>
      <c r="E44" s="182"/>
      <c r="F44" s="182"/>
      <c r="G44" s="182"/>
    </row>
    <row r="45" spans="1:7">
      <c r="B45" s="182"/>
      <c r="C45" s="182"/>
      <c r="D45" s="182"/>
      <c r="E45" s="182"/>
      <c r="F45" s="182"/>
      <c r="G45" s="182"/>
    </row>
    <row r="46" spans="1:7">
      <c r="B46" s="182"/>
      <c r="C46" s="182"/>
      <c r="D46" s="182"/>
      <c r="E46" s="182"/>
      <c r="F46" s="182"/>
      <c r="G46" s="182"/>
    </row>
    <row r="47" spans="1:7">
      <c r="B47" s="182"/>
      <c r="C47" s="182"/>
      <c r="D47" s="182"/>
      <c r="E47" s="182"/>
      <c r="F47" s="182"/>
      <c r="G47" s="182"/>
    </row>
    <row r="48" spans="1:7">
      <c r="B48" s="182"/>
      <c r="C48" s="182"/>
      <c r="D48" s="182"/>
      <c r="E48" s="182"/>
      <c r="F48" s="182"/>
      <c r="G48" s="182"/>
    </row>
    <row r="49" spans="2:7">
      <c r="B49" s="182"/>
      <c r="C49" s="182"/>
      <c r="D49" s="182"/>
      <c r="E49" s="182"/>
      <c r="F49" s="182"/>
      <c r="G49" s="182"/>
    </row>
    <row r="50" spans="2:7">
      <c r="B50" s="182"/>
      <c r="C50" s="182"/>
      <c r="D50" s="182"/>
      <c r="E50" s="182"/>
      <c r="F50" s="182"/>
      <c r="G50" s="182"/>
    </row>
    <row r="51" spans="2:7">
      <c r="B51" s="182"/>
      <c r="C51" s="182"/>
      <c r="D51" s="182"/>
      <c r="E51" s="182"/>
      <c r="F51" s="182"/>
      <c r="G51" s="182"/>
    </row>
    <row r="52" spans="2:7">
      <c r="B52" s="182"/>
      <c r="C52" s="182"/>
      <c r="D52" s="182"/>
      <c r="E52" s="182"/>
      <c r="F52" s="182"/>
      <c r="G52" s="182"/>
    </row>
    <row r="53" spans="2:7">
      <c r="B53" s="182"/>
      <c r="C53" s="182"/>
      <c r="D53" s="182"/>
      <c r="E53" s="182"/>
      <c r="F53" s="182"/>
      <c r="G53" s="182"/>
    </row>
    <row r="54" spans="2:7">
      <c r="B54" s="182"/>
      <c r="C54" s="182"/>
      <c r="D54" s="182"/>
      <c r="E54" s="182"/>
      <c r="F54" s="182"/>
      <c r="G54" s="182"/>
    </row>
    <row r="55" spans="2:7">
      <c r="B55" s="182"/>
      <c r="C55" s="182"/>
      <c r="D55" s="182"/>
      <c r="E55" s="182"/>
      <c r="F55" s="182"/>
      <c r="G55" s="182"/>
    </row>
    <row r="56" spans="2:7">
      <c r="B56" s="182"/>
      <c r="C56" s="182"/>
      <c r="D56" s="182"/>
      <c r="E56" s="182"/>
      <c r="F56" s="182"/>
      <c r="G56" s="182"/>
    </row>
    <row r="57" spans="2:7">
      <c r="B57" s="182"/>
      <c r="C57" s="182"/>
      <c r="D57" s="182"/>
      <c r="E57" s="182"/>
      <c r="F57" s="182"/>
      <c r="G57" s="182"/>
    </row>
    <row r="58" spans="2:7">
      <c r="B58" s="182"/>
      <c r="C58" s="182"/>
      <c r="D58" s="182"/>
      <c r="E58" s="182"/>
      <c r="F58" s="182"/>
      <c r="G58" s="182"/>
    </row>
    <row r="59" spans="2:7">
      <c r="B59" s="182"/>
      <c r="C59" s="182"/>
      <c r="D59" s="182"/>
      <c r="E59" s="182"/>
      <c r="F59" s="182"/>
      <c r="G59" s="182"/>
    </row>
    <row r="60" spans="2:7">
      <c r="B60" s="182"/>
      <c r="C60" s="182"/>
      <c r="D60" s="182"/>
      <c r="E60" s="182"/>
      <c r="F60" s="182"/>
      <c r="G60" s="182"/>
    </row>
    <row r="61" spans="2:7">
      <c r="B61" s="182"/>
      <c r="C61" s="182"/>
      <c r="D61" s="182"/>
      <c r="E61" s="182"/>
      <c r="F61" s="182"/>
      <c r="G61" s="182"/>
    </row>
    <row r="62" spans="2:7">
      <c r="B62" s="182"/>
      <c r="C62" s="182"/>
      <c r="D62" s="182"/>
      <c r="E62" s="182"/>
      <c r="F62" s="182"/>
      <c r="G62" s="182"/>
    </row>
    <row r="63" spans="2:7">
      <c r="B63" s="182"/>
      <c r="C63" s="182"/>
      <c r="D63" s="182"/>
      <c r="E63" s="182"/>
      <c r="F63" s="182"/>
      <c r="G63" s="182"/>
    </row>
    <row r="64" spans="2:7">
      <c r="B64" s="182"/>
      <c r="C64" s="182"/>
      <c r="D64" s="182"/>
      <c r="E64" s="182"/>
      <c r="F64" s="182"/>
      <c r="G64" s="182"/>
    </row>
    <row r="65" spans="2:7">
      <c r="B65" s="182"/>
      <c r="C65" s="182"/>
      <c r="D65" s="182"/>
      <c r="E65" s="182"/>
      <c r="F65" s="182"/>
      <c r="G65" s="182"/>
    </row>
    <row r="66" spans="2:7">
      <c r="B66" s="182"/>
      <c r="C66" s="182"/>
      <c r="D66" s="182"/>
      <c r="E66" s="182"/>
      <c r="F66" s="182"/>
      <c r="G66" s="182"/>
    </row>
    <row r="67" spans="2:7">
      <c r="B67" s="182"/>
      <c r="C67" s="182"/>
      <c r="D67" s="182"/>
      <c r="E67" s="182"/>
      <c r="F67" s="182"/>
      <c r="G67" s="182"/>
    </row>
    <row r="68" spans="2:7">
      <c r="B68" s="182"/>
      <c r="C68" s="182"/>
      <c r="D68" s="182"/>
      <c r="E68" s="182"/>
      <c r="F68" s="182"/>
      <c r="G68" s="182"/>
    </row>
    <row r="69" spans="2:7">
      <c r="B69" s="182"/>
      <c r="C69" s="182"/>
      <c r="D69" s="182"/>
      <c r="E69" s="182"/>
      <c r="F69" s="182"/>
      <c r="G69" s="182"/>
    </row>
    <row r="70" spans="2:7">
      <c r="B70" s="182"/>
      <c r="C70" s="182"/>
      <c r="D70" s="182"/>
      <c r="E70" s="182"/>
      <c r="F70" s="182"/>
      <c r="G70" s="182"/>
    </row>
    <row r="71" spans="2:7">
      <c r="B71" s="182"/>
      <c r="C71" s="182"/>
      <c r="D71" s="182"/>
      <c r="E71" s="182"/>
      <c r="F71" s="182"/>
      <c r="G71" s="182"/>
    </row>
    <row r="72" spans="2:7">
      <c r="B72" s="182"/>
      <c r="C72" s="182"/>
      <c r="D72" s="182"/>
      <c r="E72" s="182"/>
      <c r="F72" s="182"/>
      <c r="G72" s="182"/>
    </row>
    <row r="73" spans="2:7">
      <c r="B73" s="182"/>
      <c r="C73" s="182"/>
      <c r="D73" s="182"/>
      <c r="E73" s="182"/>
      <c r="F73" s="182"/>
      <c r="G73" s="182"/>
    </row>
    <row r="74" spans="2:7">
      <c r="B74" s="182"/>
      <c r="C74" s="182"/>
      <c r="D74" s="182"/>
      <c r="E74" s="182"/>
      <c r="F74" s="182"/>
      <c r="G74" s="182"/>
    </row>
    <row r="75" spans="2:7">
      <c r="B75" s="182"/>
      <c r="C75" s="182"/>
      <c r="D75" s="182"/>
      <c r="E75" s="182"/>
      <c r="F75" s="182"/>
      <c r="G75" s="182"/>
    </row>
    <row r="76" spans="2:7">
      <c r="B76" s="182"/>
      <c r="C76" s="182"/>
      <c r="D76" s="182"/>
      <c r="E76" s="182"/>
      <c r="F76" s="182"/>
      <c r="G76" s="182"/>
    </row>
    <row r="77" spans="2:7">
      <c r="B77" s="182"/>
      <c r="C77" s="182"/>
      <c r="D77" s="182"/>
      <c r="E77" s="182"/>
      <c r="F77" s="182"/>
      <c r="G77" s="182"/>
    </row>
    <row r="78" spans="2:7">
      <c r="B78" s="182"/>
      <c r="C78" s="182"/>
      <c r="D78" s="182"/>
      <c r="E78" s="182"/>
      <c r="F78" s="182"/>
      <c r="G78" s="182"/>
    </row>
    <row r="79" spans="2:7">
      <c r="B79" s="182"/>
      <c r="C79" s="182"/>
      <c r="D79" s="182"/>
      <c r="E79" s="182"/>
      <c r="F79" s="182"/>
      <c r="G79" s="182"/>
    </row>
    <row r="80" spans="2:7">
      <c r="B80" s="182"/>
      <c r="C80" s="182"/>
      <c r="D80" s="182"/>
      <c r="E80" s="182"/>
      <c r="F80" s="182"/>
      <c r="G80" s="182"/>
    </row>
    <row r="81" spans="2:7">
      <c r="B81" s="182"/>
      <c r="C81" s="182"/>
      <c r="D81" s="182"/>
      <c r="E81" s="182"/>
      <c r="F81" s="182"/>
      <c r="G81" s="182"/>
    </row>
    <row r="82" spans="2:7">
      <c r="B82" s="182"/>
      <c r="C82" s="182"/>
      <c r="D82" s="182"/>
      <c r="E82" s="182"/>
      <c r="F82" s="182"/>
      <c r="G82" s="182"/>
    </row>
    <row r="83" spans="2:7">
      <c r="B83" s="182"/>
      <c r="C83" s="182"/>
      <c r="D83" s="182"/>
      <c r="E83" s="182"/>
      <c r="F83" s="182"/>
      <c r="G83" s="182"/>
    </row>
    <row r="84" spans="2:7">
      <c r="B84" s="182"/>
      <c r="C84" s="182"/>
      <c r="D84" s="182"/>
      <c r="E84" s="182"/>
      <c r="F84" s="182"/>
      <c r="G84" s="182"/>
    </row>
    <row r="85" spans="2:7">
      <c r="B85" s="182"/>
      <c r="C85" s="182"/>
      <c r="D85" s="182"/>
      <c r="E85" s="182"/>
      <c r="F85" s="182"/>
      <c r="G85" s="182"/>
    </row>
    <row r="86" spans="2:7">
      <c r="B86" s="182"/>
      <c r="C86" s="182"/>
      <c r="D86" s="182"/>
      <c r="E86" s="182"/>
      <c r="F86" s="182"/>
      <c r="G86" s="182"/>
    </row>
    <row r="87" spans="2:7">
      <c r="B87" s="182"/>
      <c r="C87" s="182"/>
      <c r="D87" s="182"/>
      <c r="E87" s="182"/>
      <c r="F87" s="182"/>
      <c r="G87" s="182"/>
    </row>
    <row r="88" spans="2:7">
      <c r="B88" s="182"/>
      <c r="C88" s="182"/>
      <c r="D88" s="182"/>
      <c r="E88" s="182"/>
      <c r="F88" s="182"/>
      <c r="G88" s="182"/>
    </row>
    <row r="89" spans="2:7">
      <c r="B89" s="182"/>
      <c r="C89" s="182"/>
      <c r="D89" s="182"/>
      <c r="E89" s="182"/>
      <c r="F89" s="182"/>
      <c r="G89" s="182"/>
    </row>
    <row r="90" spans="2:7">
      <c r="B90" s="182"/>
      <c r="C90" s="182"/>
      <c r="D90" s="182"/>
      <c r="E90" s="182"/>
      <c r="F90" s="182"/>
      <c r="G90" s="182"/>
    </row>
    <row r="91" spans="2:7">
      <c r="B91" s="182"/>
      <c r="C91" s="182"/>
      <c r="D91" s="182"/>
      <c r="E91" s="182"/>
      <c r="F91" s="182"/>
      <c r="G91" s="182"/>
    </row>
    <row r="92" spans="2:7">
      <c r="B92" s="182"/>
      <c r="C92" s="182"/>
      <c r="D92" s="182"/>
      <c r="E92" s="182"/>
      <c r="F92" s="182"/>
      <c r="G92" s="182"/>
    </row>
    <row r="93" spans="2:7">
      <c r="B93" s="182"/>
      <c r="C93" s="182"/>
      <c r="D93" s="182"/>
      <c r="E93" s="182"/>
      <c r="F93" s="182"/>
      <c r="G93" s="182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1"/>
  <sheetViews>
    <sheetView topLeftCell="A10"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1089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6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23"/>
      <c r="C3" s="20"/>
      <c r="D3" s="17"/>
      <c r="E3" s="17"/>
      <c r="F3" s="17"/>
      <c r="G3" s="46" t="s">
        <v>22</v>
      </c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>
        <f>'Kryci_list 11544'!D16+'Kryci_list 11547'!D16+'Kryci_list 11560'!D16+'Kryci_list 11561'!D16+'Kryci_list 11562'!D16+'Kryci_list 11563'!D16+'Kryci_list 11564'!D16</f>
        <v>0</v>
      </c>
      <c r="E16" s="97">
        <f>'Kryci_list 11544'!E16+'Kryci_list 11547'!E16+'Kryci_list 11560'!E16+'Kryci_list 11561'!E16+'Kryci_list 11562'!E16+'Kryci_list 11563'!E16+'Kryci_list 11564'!E16</f>
        <v>0</v>
      </c>
      <c r="F16" s="106">
        <f>'Kryci_list 11544'!F16+'Kryci_list 11547'!F16+'Kryci_list 11560'!F16+'Kryci_list 11561'!F16+'Kryci_list 11562'!F16+'Kryci_list 11563'!F16+'Kryci_list 11564'!F16</f>
        <v>0</v>
      </c>
      <c r="G16" s="60">
        <v>6</v>
      </c>
      <c r="H16" s="115" t="s">
        <v>39</v>
      </c>
      <c r="I16" s="129"/>
      <c r="J16" s="126">
        <f>Rekapitulácia!F14</f>
        <v>0</v>
      </c>
    </row>
    <row r="17" spans="1:10" ht="18" customHeight="1">
      <c r="A17" s="11"/>
      <c r="B17" s="67">
        <v>2</v>
      </c>
      <c r="C17" s="71" t="s">
        <v>34</v>
      </c>
      <c r="D17" s="78">
        <f>'Kryci_list 11544'!D17+'Kryci_list 11547'!D17+'Kryci_list 11560'!D17+'Kryci_list 11561'!D17+'Kryci_list 11562'!D17+'Kryci_list 11563'!D17+'Kryci_list 11564'!D17</f>
        <v>0</v>
      </c>
      <c r="E17" s="76">
        <f>'Kryci_list 11544'!E17+'Kryci_list 11547'!E17+'Kryci_list 11560'!E17+'Kryci_list 11561'!E17+'Kryci_list 11562'!E17+'Kryci_list 11563'!E17+'Kryci_list 11564'!E17</f>
        <v>0</v>
      </c>
      <c r="F17" s="81">
        <f>'Kryci_list 11544'!F17+'Kryci_list 11547'!F17+'Kryci_list 11560'!F17+'Kryci_list 11561'!F17+'Kryci_list 11562'!F17+'Kryci_list 11563'!F17+'Kryci_list 11564'!F17</f>
        <v>0</v>
      </c>
      <c r="G17" s="61">
        <v>7</v>
      </c>
      <c r="H17" s="116" t="s">
        <v>40</v>
      </c>
      <c r="I17" s="129"/>
      <c r="J17" s="127">
        <f>Rekapitulácia!E14</f>
        <v>0</v>
      </c>
    </row>
    <row r="18" spans="1:10" ht="18" customHeight="1">
      <c r="A18" s="11"/>
      <c r="B18" s="68">
        <v>3</v>
      </c>
      <c r="C18" s="72" t="s">
        <v>35</v>
      </c>
      <c r="D18" s="79">
        <f>'Kryci_list 11544'!D18+'Kryci_list 11547'!D18+'Kryci_list 11560'!D18+'Kryci_list 11561'!D18+'Kryci_list 11562'!D18+'Kryci_list 11563'!D18+'Kryci_list 11564'!D18</f>
        <v>0</v>
      </c>
      <c r="E18" s="77">
        <f>'Kryci_list 11544'!E18+'Kryci_list 11547'!E18+'Kryci_list 11560'!E18+'Kryci_list 11561'!E18+'Kryci_list 11562'!E18+'Kryci_list 11563'!E18+'Kryci_list 11564'!E18</f>
        <v>0</v>
      </c>
      <c r="F18" s="82">
        <f>'Kryci_list 11544'!F18+'Kryci_list 11547'!F18+'Kryci_list 11560'!F18+'Kryci_list 11561'!F18+'Kryci_list 11562'!F18+'Kryci_list 11563'!F18+'Kryci_list 11564'!F18</f>
        <v>0</v>
      </c>
      <c r="G18" s="61">
        <v>8</v>
      </c>
      <c r="H18" s="116" t="s">
        <v>41</v>
      </c>
      <c r="I18" s="129"/>
      <c r="J18" s="127">
        <f>Rekapitulácia!D14</f>
        <v>0</v>
      </c>
    </row>
    <row r="19" spans="1:10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10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10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10" ht="18" customHeight="1">
      <c r="A22" s="11"/>
      <c r="B22" s="60">
        <v>11</v>
      </c>
      <c r="C22" s="63" t="s">
        <v>49</v>
      </c>
      <c r="D22" s="87"/>
      <c r="E22" s="90"/>
      <c r="F22" s="81">
        <f>'Kryci_list 11544'!F22+'Kryci_list 11547'!F22+'Kryci_list 11560'!F22+'Kryci_list 11561'!F22+'Kryci_list 11562'!F22+'Kryci_list 11563'!F22+'Kryci_list 11564'!F22</f>
        <v>0</v>
      </c>
      <c r="G22" s="60">
        <v>16</v>
      </c>
      <c r="H22" s="115" t="s">
        <v>55</v>
      </c>
      <c r="I22" s="129"/>
      <c r="J22" s="126">
        <f>'Kryci_list 11544'!J22+'Kryci_list 11547'!J22+'Kryci_list 11560'!J22+'Kryci_list 11561'!J22+'Kryci_list 11562'!J22+'Kryci_list 11563'!J22+'Kryci_list 11564'!J22</f>
        <v>0</v>
      </c>
    </row>
    <row r="23" spans="1:10" ht="18" customHeight="1">
      <c r="A23" s="11"/>
      <c r="B23" s="61">
        <v>12</v>
      </c>
      <c r="C23" s="64" t="s">
        <v>50</v>
      </c>
      <c r="D23" s="66"/>
      <c r="E23" s="90"/>
      <c r="F23" s="82">
        <f>'Kryci_list 11544'!F23+'Kryci_list 11547'!F23+'Kryci_list 11560'!F23+'Kryci_list 11561'!F23+'Kryci_list 11562'!F23+'Kryci_list 11563'!F23+'Kryci_list 11564'!F23</f>
        <v>0</v>
      </c>
      <c r="G23" s="61">
        <v>17</v>
      </c>
      <c r="H23" s="116" t="s">
        <v>56</v>
      </c>
      <c r="I23" s="129"/>
      <c r="J23" s="127">
        <f>'Kryci_list 11544'!J23+'Kryci_list 11547'!J23+'Kryci_list 11560'!J23+'Kryci_list 11561'!J23+'Kryci_list 11562'!J23+'Kryci_list 11563'!J23+'Kryci_list 11564'!J23</f>
        <v>0</v>
      </c>
    </row>
    <row r="24" spans="1:10" ht="18" customHeight="1">
      <c r="A24" s="11"/>
      <c r="B24" s="61">
        <v>13</v>
      </c>
      <c r="C24" s="64" t="s">
        <v>51</v>
      </c>
      <c r="D24" s="66"/>
      <c r="E24" s="90"/>
      <c r="F24" s="82">
        <f>'Kryci_list 11544'!F24+'Kryci_list 11547'!F24+'Kryci_list 11560'!F24+'Kryci_list 11561'!F24+'Kryci_list 11562'!F24+'Kryci_list 11563'!F24+'Kryci_list 11564'!F24</f>
        <v>0</v>
      </c>
      <c r="G24" s="61">
        <v>18</v>
      </c>
      <c r="H24" s="116" t="s">
        <v>57</v>
      </c>
      <c r="I24" s="129"/>
      <c r="J24" s="127">
        <f>'Kryci_list 11544'!J24+'Kryci_list 11547'!J24+'Kryci_list 11560'!J24+'Kryci_list 11561'!J24+'Kryci_list 11562'!J24+'Kryci_list 11563'!J24+'Kryci_list 11564'!J24</f>
        <v>0</v>
      </c>
    </row>
    <row r="25" spans="1:10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7"/>
    </row>
    <row r="26" spans="1:10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10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10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10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Rekapitulácia!B15</f>
        <v>0</v>
      </c>
      <c r="J29" s="119">
        <f>ROUND(((ROUND(I29,2)*20)/100),2)*1</f>
        <v>0</v>
      </c>
    </row>
    <row r="30" spans="1:10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Rekapitulácia!B16</f>
        <v>0</v>
      </c>
      <c r="J30" s="120">
        <f>ROUND(((ROUND(I30,2)*0)/100),2)</f>
        <v>0</v>
      </c>
    </row>
    <row r="31" spans="1:10" ht="18" customHeight="1">
      <c r="A31" s="11"/>
      <c r="B31" s="24"/>
      <c r="C31" s="139"/>
      <c r="D31" s="140"/>
      <c r="E31" s="22"/>
      <c r="F31" s="11"/>
      <c r="G31" s="61">
        <v>24</v>
      </c>
      <c r="H31" s="116" t="s">
        <v>36</v>
      </c>
      <c r="I31" s="28"/>
      <c r="J31" s="193">
        <f>SUM(J28:J30)</f>
        <v>0</v>
      </c>
    </row>
    <row r="32" spans="1:10" ht="18" customHeight="1" thickBot="1">
      <c r="A32" s="11"/>
      <c r="B32" s="48"/>
      <c r="C32" s="117"/>
      <c r="D32" s="124"/>
      <c r="E32" s="84"/>
      <c r="F32" s="85"/>
      <c r="G32" s="189" t="s">
        <v>47</v>
      </c>
      <c r="H32" s="190"/>
      <c r="I32" s="191"/>
      <c r="J32" s="192"/>
    </row>
    <row r="33" spans="1:10" ht="18" customHeight="1" thickTop="1">
      <c r="A33" s="11"/>
      <c r="B33" s="101"/>
      <c r="C33" s="102"/>
      <c r="D33" s="141" t="s">
        <v>61</v>
      </c>
      <c r="E33" s="15"/>
      <c r="F33" s="15"/>
      <c r="G33" s="14"/>
      <c r="H33" s="141" t="s">
        <v>62</v>
      </c>
      <c r="I33" s="30"/>
      <c r="J33" s="34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41"/>
  <sheetViews>
    <sheetView topLeftCell="A7"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21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>
        <f>'Rekap 11544'!B14</f>
        <v>0</v>
      </c>
      <c r="E16" s="97">
        <f>'Rekap 11544'!C14</f>
        <v>0</v>
      </c>
      <c r="F16" s="106">
        <f>'Rekap 11544'!D14</f>
        <v>0</v>
      </c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/>
      <c r="E17" s="76"/>
      <c r="F17" s="81"/>
      <c r="G17" s="61">
        <v>7</v>
      </c>
      <c r="H17" s="116" t="s">
        <v>40</v>
      </c>
      <c r="I17" s="129"/>
      <c r="J17" s="127">
        <f>'SO 11544'!Z45</f>
        <v>0</v>
      </c>
    </row>
    <row r="18" spans="1:26" ht="18" customHeight="1">
      <c r="A18" s="11"/>
      <c r="B18" s="68">
        <v>3</v>
      </c>
      <c r="C18" s="72" t="s">
        <v>35</v>
      </c>
      <c r="D18" s="79"/>
      <c r="E18" s="77"/>
      <c r="F18" s="82"/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11544'!K9:'SO 11544'!K44)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11544'!K9:'SO 11544'!K44)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21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69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70</v>
      </c>
      <c r="B11" s="157">
        <f>'SO 11544'!L22</f>
        <v>0</v>
      </c>
      <c r="C11" s="157">
        <f>'SO 11544'!M22</f>
        <v>0</v>
      </c>
      <c r="D11" s="157">
        <f>'SO 11544'!I22</f>
        <v>0</v>
      </c>
      <c r="E11" s="158">
        <f>'SO 11544'!P22</f>
        <v>50.63</v>
      </c>
      <c r="F11" s="158">
        <f>'SO 11544'!S22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71</v>
      </c>
      <c r="B12" s="157">
        <f>'SO 11544'!L38</f>
        <v>0</v>
      </c>
      <c r="C12" s="157">
        <f>'SO 11544'!M38</f>
        <v>0</v>
      </c>
      <c r="D12" s="157">
        <f>'SO 11544'!I38</f>
        <v>0</v>
      </c>
      <c r="E12" s="158">
        <f>'SO 11544'!P38</f>
        <v>1.67</v>
      </c>
      <c r="F12" s="158">
        <f>'SO 11544'!S38</f>
        <v>10.16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156" t="s">
        <v>72</v>
      </c>
      <c r="B13" s="157">
        <f>'SO 11544'!L42</f>
        <v>0</v>
      </c>
      <c r="C13" s="157">
        <f>'SO 11544'!M42</f>
        <v>0</v>
      </c>
      <c r="D13" s="157">
        <f>'SO 11544'!I42</f>
        <v>0</v>
      </c>
      <c r="E13" s="158">
        <f>'SO 11544'!P42</f>
        <v>0</v>
      </c>
      <c r="F13" s="158">
        <f>'SO 11544'!S42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2" t="s">
        <v>69</v>
      </c>
      <c r="B14" s="159">
        <f>'SO 11544'!L44</f>
        <v>0</v>
      </c>
      <c r="C14" s="159">
        <f>'SO 11544'!M44</f>
        <v>0</v>
      </c>
      <c r="D14" s="159">
        <f>'SO 11544'!I44</f>
        <v>0</v>
      </c>
      <c r="E14" s="160">
        <f>'SO 11544'!P44</f>
        <v>52.3</v>
      </c>
      <c r="F14" s="160">
        <f>'SO 11544'!S44</f>
        <v>10.16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>
      <c r="A15" s="1"/>
      <c r="B15" s="149"/>
      <c r="C15" s="149"/>
      <c r="D15" s="149"/>
      <c r="E15" s="148"/>
      <c r="F15" s="148"/>
    </row>
    <row r="16" spans="1:26">
      <c r="A16" s="2" t="s">
        <v>73</v>
      </c>
      <c r="B16" s="159">
        <f>'SO 11544'!L45</f>
        <v>0</v>
      </c>
      <c r="C16" s="159">
        <f>'SO 11544'!M45</f>
        <v>0</v>
      </c>
      <c r="D16" s="159">
        <f>'SO 11544'!I45</f>
        <v>0</v>
      </c>
      <c r="E16" s="160">
        <f>'SO 11544'!P45</f>
        <v>52.3</v>
      </c>
      <c r="F16" s="160">
        <f>'SO 11544'!S45</f>
        <v>10.16</v>
      </c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6">
      <c r="A17" s="1"/>
      <c r="B17" s="149"/>
      <c r="C17" s="149"/>
      <c r="D17" s="149"/>
      <c r="E17" s="148"/>
      <c r="F17" s="148"/>
    </row>
    <row r="18" spans="1:6">
      <c r="A18" s="1"/>
      <c r="B18" s="149"/>
      <c r="C18" s="149"/>
      <c r="D18" s="149"/>
      <c r="E18" s="148"/>
      <c r="F18" s="148"/>
    </row>
    <row r="19" spans="1:6">
      <c r="A19" s="1"/>
      <c r="B19" s="149"/>
      <c r="C19" s="149"/>
      <c r="D19" s="149"/>
      <c r="E19" s="148"/>
      <c r="F19" s="148"/>
    </row>
    <row r="20" spans="1:6">
      <c r="A20" s="1"/>
      <c r="B20" s="149"/>
      <c r="C20" s="149"/>
      <c r="D20" s="149"/>
      <c r="E20" s="148"/>
      <c r="F20" s="148"/>
    </row>
    <row r="21" spans="1:6">
      <c r="A21" s="1"/>
      <c r="B21" s="149"/>
      <c r="C21" s="149"/>
      <c r="D21" s="149"/>
      <c r="E21" s="148"/>
      <c r="F21" s="148"/>
    </row>
    <row r="22" spans="1:6">
      <c r="A22" s="1"/>
      <c r="B22" s="149"/>
      <c r="C22" s="149"/>
      <c r="D22" s="149"/>
      <c r="E22" s="148"/>
      <c r="F22" s="148"/>
    </row>
    <row r="23" spans="1:6">
      <c r="A23" s="1"/>
      <c r="B23" s="149"/>
      <c r="C23" s="149"/>
      <c r="D23" s="149"/>
      <c r="E23" s="148"/>
      <c r="F23" s="148"/>
    </row>
    <row r="24" spans="1:6">
      <c r="A24" s="1"/>
      <c r="B24" s="149"/>
      <c r="C24" s="149"/>
      <c r="D24" s="149"/>
      <c r="E24" s="148"/>
      <c r="F24" s="148"/>
    </row>
    <row r="25" spans="1:6">
      <c r="A25" s="1"/>
      <c r="B25" s="149"/>
      <c r="C25" s="149"/>
      <c r="D25" s="149"/>
      <c r="E25" s="148"/>
      <c r="F25" s="148"/>
    </row>
    <row r="26" spans="1:6">
      <c r="A26" s="1"/>
      <c r="B26" s="149"/>
      <c r="C26" s="149"/>
      <c r="D26" s="149"/>
      <c r="E26" s="148"/>
      <c r="F26" s="148"/>
    </row>
    <row r="27" spans="1:6">
      <c r="A27" s="1"/>
      <c r="B27" s="149"/>
      <c r="C27" s="149"/>
      <c r="D27" s="149"/>
      <c r="E27" s="148"/>
      <c r="F27" s="148"/>
    </row>
    <row r="28" spans="1:6">
      <c r="A28" s="1"/>
      <c r="B28" s="149"/>
      <c r="C28" s="149"/>
      <c r="D28" s="149"/>
      <c r="E28" s="148"/>
      <c r="F28" s="148"/>
    </row>
    <row r="29" spans="1:6">
      <c r="A29" s="1"/>
      <c r="B29" s="149"/>
      <c r="C29" s="149"/>
      <c r="D29" s="149"/>
      <c r="E29" s="148"/>
      <c r="F29" s="148"/>
    </row>
    <row r="30" spans="1:6">
      <c r="A30" s="1"/>
      <c r="B30" s="149"/>
      <c r="C30" s="149"/>
      <c r="D30" s="149"/>
      <c r="E30" s="148"/>
      <c r="F30" s="148"/>
    </row>
    <row r="31" spans="1:6">
      <c r="A31" s="1"/>
      <c r="B31" s="149"/>
      <c r="C31" s="149"/>
      <c r="D31" s="149"/>
      <c r="E31" s="148"/>
      <c r="F31" s="148"/>
    </row>
    <row r="32" spans="1:6">
      <c r="A32" s="1"/>
      <c r="B32" s="149"/>
      <c r="C32" s="149"/>
      <c r="D32" s="149"/>
      <c r="E32" s="148"/>
      <c r="F32" s="148"/>
    </row>
    <row r="33" spans="1:6">
      <c r="A33" s="1"/>
      <c r="B33" s="149"/>
      <c r="C33" s="149"/>
      <c r="D33" s="149"/>
      <c r="E33" s="148"/>
      <c r="F33" s="148"/>
    </row>
    <row r="34" spans="1:6">
      <c r="A34" s="1"/>
      <c r="B34" s="149"/>
      <c r="C34" s="149"/>
      <c r="D34" s="149"/>
      <c r="E34" s="148"/>
      <c r="F34" s="148"/>
    </row>
    <row r="35" spans="1:6">
      <c r="A35" s="1"/>
      <c r="B35" s="149"/>
      <c r="C35" s="149"/>
      <c r="D35" s="149"/>
      <c r="E35" s="148"/>
      <c r="F35" s="148"/>
    </row>
    <row r="36" spans="1:6">
      <c r="A36" s="1"/>
      <c r="B36" s="149"/>
      <c r="C36" s="149"/>
      <c r="D36" s="149"/>
      <c r="E36" s="148"/>
      <c r="F36" s="148"/>
    </row>
    <row r="37" spans="1:6">
      <c r="A37" s="1"/>
      <c r="B37" s="149"/>
      <c r="C37" s="149"/>
      <c r="D37" s="149"/>
      <c r="E37" s="148"/>
      <c r="F37" s="148"/>
    </row>
    <row r="38" spans="1:6">
      <c r="A38" s="1"/>
      <c r="B38" s="149"/>
      <c r="C38" s="149"/>
      <c r="D38" s="149"/>
      <c r="E38" s="148"/>
      <c r="F38" s="148"/>
    </row>
    <row r="39" spans="1:6">
      <c r="A39" s="1"/>
      <c r="B39" s="149"/>
      <c r="C39" s="149"/>
      <c r="D39" s="149"/>
      <c r="E39" s="148"/>
      <c r="F39" s="148"/>
    </row>
    <row r="40" spans="1:6">
      <c r="A40" s="1"/>
      <c r="B40" s="149"/>
      <c r="C40" s="149"/>
      <c r="D40" s="149"/>
      <c r="E40" s="148"/>
      <c r="F40" s="148"/>
    </row>
    <row r="41" spans="1:6">
      <c r="A41" s="1"/>
      <c r="B41" s="149"/>
      <c r="C41" s="149"/>
      <c r="D41" s="149"/>
      <c r="E41" s="148"/>
      <c r="F41" s="148"/>
    </row>
    <row r="42" spans="1:6">
      <c r="A42" s="1"/>
      <c r="B42" s="149"/>
      <c r="C42" s="149"/>
      <c r="D42" s="149"/>
      <c r="E42" s="148"/>
      <c r="F42" s="148"/>
    </row>
    <row r="43" spans="1:6">
      <c r="A43" s="1"/>
      <c r="B43" s="149"/>
      <c r="C43" s="149"/>
      <c r="D43" s="149"/>
      <c r="E43" s="148"/>
      <c r="F43" s="148"/>
    </row>
    <row r="44" spans="1:6">
      <c r="A44" s="1"/>
      <c r="B44" s="149"/>
      <c r="C44" s="149"/>
      <c r="D44" s="149"/>
      <c r="E44" s="148"/>
      <c r="F44" s="148"/>
    </row>
    <row r="45" spans="1:6">
      <c r="A45" s="1"/>
      <c r="B45" s="149"/>
      <c r="C45" s="149"/>
      <c r="D45" s="149"/>
      <c r="E45" s="148"/>
      <c r="F45" s="148"/>
    </row>
    <row r="46" spans="1:6">
      <c r="A46" s="1"/>
      <c r="B46" s="149"/>
      <c r="C46" s="149"/>
      <c r="D46" s="149"/>
      <c r="E46" s="148"/>
      <c r="F46" s="148"/>
    </row>
    <row r="47" spans="1:6">
      <c r="A47" s="1"/>
      <c r="B47" s="149"/>
      <c r="C47" s="149"/>
      <c r="D47" s="149"/>
      <c r="E47" s="148"/>
      <c r="F47" s="148"/>
    </row>
    <row r="48" spans="1: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45"/>
  <sheetViews>
    <sheetView workbookViewId="0">
      <pane ySplit="8" topLeftCell="A33" activePane="bottomLeft" state="frozen"/>
      <selection pane="bottomLeft" activeCell="D16" sqref="D16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69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70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>
      <c r="A11" s="171"/>
      <c r="B11" s="168" t="s">
        <v>83</v>
      </c>
      <c r="C11" s="172" t="s">
        <v>84</v>
      </c>
      <c r="D11" s="168" t="s">
        <v>85</v>
      </c>
      <c r="E11" s="168" t="s">
        <v>86</v>
      </c>
      <c r="F11" s="169">
        <v>358.14370000000002</v>
      </c>
      <c r="G11" s="170"/>
      <c r="H11" s="170"/>
      <c r="I11" s="170">
        <f t="shared" ref="I11:I21" si="0">ROUND(F11*(G11+H11),2)</f>
        <v>0</v>
      </c>
      <c r="J11" s="168">
        <f t="shared" ref="J11:J21" si="1">ROUND(F11*(N11),2)</f>
        <v>490.66</v>
      </c>
      <c r="K11" s="1">
        <f t="shared" ref="K11:K21" si="2">ROUND(F11*(O11),2)</f>
        <v>0</v>
      </c>
      <c r="L11" s="1">
        <f t="shared" ref="L11:L21" si="3">ROUND(F11*(G11),2)</f>
        <v>0</v>
      </c>
      <c r="M11" s="1"/>
      <c r="N11" s="1">
        <v>1.37</v>
      </c>
      <c r="O11" s="1"/>
      <c r="P11" s="167">
        <f t="shared" ref="P11:P21" si="4">ROUND(F11*(R11),3)</f>
        <v>3.5999999999999997E-2</v>
      </c>
      <c r="Q11" s="173"/>
      <c r="R11" s="173">
        <v>1E-4</v>
      </c>
      <c r="S11" s="167"/>
      <c r="Z11">
        <v>0</v>
      </c>
    </row>
    <row r="12" spans="1:26" ht="35.1" customHeight="1">
      <c r="A12" s="171"/>
      <c r="B12" s="168" t="s">
        <v>83</v>
      </c>
      <c r="C12" s="172" t="s">
        <v>87</v>
      </c>
      <c r="D12" s="168" t="s">
        <v>88</v>
      </c>
      <c r="E12" s="168" t="s">
        <v>86</v>
      </c>
      <c r="F12" s="169">
        <v>1438.0725199999997</v>
      </c>
      <c r="G12" s="170"/>
      <c r="H12" s="170"/>
      <c r="I12" s="170">
        <f t="shared" si="0"/>
        <v>0</v>
      </c>
      <c r="J12" s="168">
        <f t="shared" si="1"/>
        <v>67891.399999999994</v>
      </c>
      <c r="K12" s="1">
        <f t="shared" si="2"/>
        <v>0</v>
      </c>
      <c r="L12" s="1">
        <f t="shared" si="3"/>
        <v>0</v>
      </c>
      <c r="M12" s="1"/>
      <c r="N12" s="1">
        <v>47.21</v>
      </c>
      <c r="O12" s="1"/>
      <c r="P12" s="167">
        <f t="shared" si="4"/>
        <v>40.811999999999998</v>
      </c>
      <c r="Q12" s="173"/>
      <c r="R12" s="173">
        <v>2.8379999999999999E-2</v>
      </c>
      <c r="S12" s="167"/>
      <c r="Z12">
        <v>0</v>
      </c>
    </row>
    <row r="13" spans="1:26" ht="24.95" customHeight="1">
      <c r="A13" s="171"/>
      <c r="B13" s="168" t="s">
        <v>83</v>
      </c>
      <c r="C13" s="172" t="s">
        <v>89</v>
      </c>
      <c r="D13" s="168" t="s">
        <v>90</v>
      </c>
      <c r="E13" s="168" t="s">
        <v>86</v>
      </c>
      <c r="F13" s="169">
        <v>158.99850000000001</v>
      </c>
      <c r="G13" s="170"/>
      <c r="H13" s="170"/>
      <c r="I13" s="170">
        <f t="shared" si="0"/>
        <v>0</v>
      </c>
      <c r="J13" s="168">
        <f t="shared" si="1"/>
        <v>596.24</v>
      </c>
      <c r="K13" s="1">
        <f t="shared" si="2"/>
        <v>0</v>
      </c>
      <c r="L13" s="1">
        <f t="shared" si="3"/>
        <v>0</v>
      </c>
      <c r="M13" s="1"/>
      <c r="N13" s="1">
        <v>3.75</v>
      </c>
      <c r="O13" s="1"/>
      <c r="P13" s="167">
        <f t="shared" si="4"/>
        <v>0.312</v>
      </c>
      <c r="Q13" s="173"/>
      <c r="R13" s="173">
        <v>1.9599999999999999E-3</v>
      </c>
      <c r="S13" s="167"/>
      <c r="Z13">
        <v>0</v>
      </c>
    </row>
    <row r="14" spans="1:26" ht="35.1" customHeight="1">
      <c r="A14" s="171"/>
      <c r="B14" s="168" t="s">
        <v>83</v>
      </c>
      <c r="C14" s="172" t="s">
        <v>91</v>
      </c>
      <c r="D14" s="168" t="s">
        <v>92</v>
      </c>
      <c r="E14" s="168" t="s">
        <v>86</v>
      </c>
      <c r="F14" s="169">
        <v>3.9900000000000007</v>
      </c>
      <c r="G14" s="170"/>
      <c r="H14" s="170"/>
      <c r="I14" s="170">
        <f t="shared" si="0"/>
        <v>0</v>
      </c>
      <c r="J14" s="168">
        <f t="shared" si="1"/>
        <v>180.39</v>
      </c>
      <c r="K14" s="1">
        <f t="shared" si="2"/>
        <v>0</v>
      </c>
      <c r="L14" s="1">
        <f t="shared" si="3"/>
        <v>0</v>
      </c>
      <c r="M14" s="1"/>
      <c r="N14" s="1">
        <v>45.21</v>
      </c>
      <c r="O14" s="1"/>
      <c r="P14" s="167">
        <f t="shared" si="4"/>
        <v>0.10299999999999999</v>
      </c>
      <c r="Q14" s="173"/>
      <c r="R14" s="173">
        <v>2.571E-2</v>
      </c>
      <c r="S14" s="167"/>
      <c r="Z14">
        <v>0</v>
      </c>
    </row>
    <row r="15" spans="1:26" ht="35.1" customHeight="1">
      <c r="A15" s="171"/>
      <c r="B15" s="168" t="s">
        <v>83</v>
      </c>
      <c r="C15" s="172" t="s">
        <v>93</v>
      </c>
      <c r="D15" s="168" t="s">
        <v>94</v>
      </c>
      <c r="E15" s="168" t="s">
        <v>95</v>
      </c>
      <c r="F15" s="169">
        <v>1.2825</v>
      </c>
      <c r="G15" s="170"/>
      <c r="H15" s="170"/>
      <c r="I15" s="170">
        <f t="shared" si="0"/>
        <v>0</v>
      </c>
      <c r="J15" s="168">
        <f t="shared" si="1"/>
        <v>54.13</v>
      </c>
      <c r="K15" s="1">
        <f t="shared" si="2"/>
        <v>0</v>
      </c>
      <c r="L15" s="1">
        <f t="shared" si="3"/>
        <v>0</v>
      </c>
      <c r="M15" s="1"/>
      <c r="N15" s="1">
        <v>42.21</v>
      </c>
      <c r="O15" s="1"/>
      <c r="P15" s="167">
        <f t="shared" si="4"/>
        <v>1.6E-2</v>
      </c>
      <c r="Q15" s="173"/>
      <c r="R15" s="173">
        <v>1.2309499999999999E-2</v>
      </c>
      <c r="S15" s="167"/>
      <c r="Z15">
        <v>0</v>
      </c>
    </row>
    <row r="16" spans="1:26" ht="35.1" customHeight="1">
      <c r="A16" s="171"/>
      <c r="B16" s="168" t="s">
        <v>83</v>
      </c>
      <c r="C16" s="172" t="s">
        <v>96</v>
      </c>
      <c r="D16" s="168" t="s">
        <v>97</v>
      </c>
      <c r="E16" s="168" t="s">
        <v>95</v>
      </c>
      <c r="F16" s="169">
        <v>109.8387</v>
      </c>
      <c r="G16" s="170"/>
      <c r="H16" s="170"/>
      <c r="I16" s="170">
        <f t="shared" si="0"/>
        <v>0</v>
      </c>
      <c r="J16" s="168">
        <f t="shared" si="1"/>
        <v>5075.6499999999996</v>
      </c>
      <c r="K16" s="1">
        <f t="shared" si="2"/>
        <v>0</v>
      </c>
      <c r="L16" s="1">
        <f t="shared" si="3"/>
        <v>0</v>
      </c>
      <c r="M16" s="1"/>
      <c r="N16" s="1">
        <v>46.21</v>
      </c>
      <c r="O16" s="1"/>
      <c r="P16" s="167">
        <f t="shared" si="4"/>
        <v>1.421</v>
      </c>
      <c r="Q16" s="173"/>
      <c r="R16" s="173">
        <v>1.29395E-2</v>
      </c>
      <c r="S16" s="167"/>
      <c r="Z16">
        <v>0</v>
      </c>
    </row>
    <row r="17" spans="1:26" ht="24.95" customHeight="1">
      <c r="A17" s="171"/>
      <c r="B17" s="168" t="s">
        <v>83</v>
      </c>
      <c r="C17" s="172" t="s">
        <v>98</v>
      </c>
      <c r="D17" s="168" t="s">
        <v>99</v>
      </c>
      <c r="E17" s="168" t="s">
        <v>86</v>
      </c>
      <c r="F17" s="169">
        <v>1572.8799999999999</v>
      </c>
      <c r="G17" s="170"/>
      <c r="H17" s="170"/>
      <c r="I17" s="170">
        <f t="shared" si="0"/>
        <v>0</v>
      </c>
      <c r="J17" s="168">
        <f t="shared" si="1"/>
        <v>16043.38</v>
      </c>
      <c r="K17" s="1">
        <f t="shared" si="2"/>
        <v>0</v>
      </c>
      <c r="L17" s="1">
        <f t="shared" si="3"/>
        <v>0</v>
      </c>
      <c r="M17" s="1"/>
      <c r="N17" s="1">
        <v>10.199999999999999</v>
      </c>
      <c r="O17" s="1"/>
      <c r="P17" s="167">
        <f t="shared" si="4"/>
        <v>3.9790000000000001</v>
      </c>
      <c r="Q17" s="173"/>
      <c r="R17" s="173">
        <v>2.5300000000000001E-3</v>
      </c>
      <c r="S17" s="167"/>
      <c r="Z17">
        <v>0</v>
      </c>
    </row>
    <row r="18" spans="1:26" ht="35.1" customHeight="1">
      <c r="A18" s="171"/>
      <c r="B18" s="168" t="s">
        <v>83</v>
      </c>
      <c r="C18" s="172" t="s">
        <v>100</v>
      </c>
      <c r="D18" s="168" t="s">
        <v>101</v>
      </c>
      <c r="E18" s="168" t="s">
        <v>86</v>
      </c>
      <c r="F18" s="169">
        <v>24.192</v>
      </c>
      <c r="G18" s="170"/>
      <c r="H18" s="170"/>
      <c r="I18" s="170">
        <f t="shared" si="0"/>
        <v>0</v>
      </c>
      <c r="J18" s="168">
        <f t="shared" si="1"/>
        <v>348.36</v>
      </c>
      <c r="K18" s="1">
        <f t="shared" si="2"/>
        <v>0</v>
      </c>
      <c r="L18" s="1">
        <f t="shared" si="3"/>
        <v>0</v>
      </c>
      <c r="M18" s="1"/>
      <c r="N18" s="1">
        <v>14.4</v>
      </c>
      <c r="O18" s="1"/>
      <c r="P18" s="167">
        <f t="shared" si="4"/>
        <v>7.1999999999999995E-2</v>
      </c>
      <c r="Q18" s="173"/>
      <c r="R18" s="173">
        <v>2.97E-3</v>
      </c>
      <c r="S18" s="167"/>
      <c r="Z18">
        <v>0</v>
      </c>
    </row>
    <row r="19" spans="1:26" ht="24.95" customHeight="1">
      <c r="A19" s="171"/>
      <c r="B19" s="168" t="s">
        <v>83</v>
      </c>
      <c r="C19" s="172" t="s">
        <v>102</v>
      </c>
      <c r="D19" s="168" t="s">
        <v>103</v>
      </c>
      <c r="E19" s="168" t="s">
        <v>86</v>
      </c>
      <c r="F19" s="169">
        <v>109.839</v>
      </c>
      <c r="G19" s="170"/>
      <c r="H19" s="170"/>
      <c r="I19" s="170">
        <f t="shared" si="0"/>
        <v>0</v>
      </c>
      <c r="J19" s="168">
        <f t="shared" si="1"/>
        <v>2428.54</v>
      </c>
      <c r="K19" s="1">
        <f t="shared" si="2"/>
        <v>0</v>
      </c>
      <c r="L19" s="1">
        <f t="shared" si="3"/>
        <v>0</v>
      </c>
      <c r="M19" s="1"/>
      <c r="N19" s="1">
        <v>22.11</v>
      </c>
      <c r="O19" s="1"/>
      <c r="P19" s="167">
        <f t="shared" si="4"/>
        <v>0.68100000000000005</v>
      </c>
      <c r="Q19" s="173"/>
      <c r="R19" s="173">
        <v>6.1999999999999998E-3</v>
      </c>
      <c r="S19" s="167"/>
      <c r="Z19">
        <v>0</v>
      </c>
    </row>
    <row r="20" spans="1:26" ht="24.95" customHeight="1">
      <c r="A20" s="171"/>
      <c r="B20" s="168" t="s">
        <v>83</v>
      </c>
      <c r="C20" s="172" t="s">
        <v>104</v>
      </c>
      <c r="D20" s="168" t="s">
        <v>105</v>
      </c>
      <c r="E20" s="168" t="s">
        <v>86</v>
      </c>
      <c r="F20" s="169">
        <v>1597.0720000000001</v>
      </c>
      <c r="G20" s="170"/>
      <c r="H20" s="170"/>
      <c r="I20" s="170">
        <f t="shared" si="0"/>
        <v>0</v>
      </c>
      <c r="J20" s="168">
        <f t="shared" si="1"/>
        <v>319.41000000000003</v>
      </c>
      <c r="K20" s="1">
        <f t="shared" si="2"/>
        <v>0</v>
      </c>
      <c r="L20" s="1">
        <f t="shared" si="3"/>
        <v>0</v>
      </c>
      <c r="M20" s="1"/>
      <c r="N20" s="1">
        <v>0.2</v>
      </c>
      <c r="O20" s="1"/>
      <c r="P20" s="167">
        <f t="shared" si="4"/>
        <v>0.16</v>
      </c>
      <c r="Q20" s="173"/>
      <c r="R20" s="173">
        <v>1E-4</v>
      </c>
      <c r="S20" s="167"/>
      <c r="Z20">
        <v>0</v>
      </c>
    </row>
    <row r="21" spans="1:26" ht="24.95" customHeight="1">
      <c r="A21" s="171"/>
      <c r="B21" s="168" t="s">
        <v>106</v>
      </c>
      <c r="C21" s="172" t="s">
        <v>107</v>
      </c>
      <c r="D21" s="168" t="s">
        <v>108</v>
      </c>
      <c r="E21" s="168" t="s">
        <v>86</v>
      </c>
      <c r="F21" s="169">
        <v>114.185</v>
      </c>
      <c r="G21" s="170"/>
      <c r="H21" s="170"/>
      <c r="I21" s="170">
        <f t="shared" si="0"/>
        <v>0</v>
      </c>
      <c r="J21" s="168">
        <f t="shared" si="1"/>
        <v>408.78</v>
      </c>
      <c r="K21" s="1">
        <f t="shared" si="2"/>
        <v>0</v>
      </c>
      <c r="L21" s="1">
        <f t="shared" si="3"/>
        <v>0</v>
      </c>
      <c r="M21" s="1"/>
      <c r="N21" s="1">
        <v>3.58</v>
      </c>
      <c r="O21" s="1"/>
      <c r="P21" s="167">
        <f t="shared" si="4"/>
        <v>3.0379999999999998</v>
      </c>
      <c r="Q21" s="173"/>
      <c r="R21" s="173">
        <v>2.6610000000000002E-2</v>
      </c>
      <c r="S21" s="167"/>
      <c r="Z21">
        <v>0</v>
      </c>
    </row>
    <row r="22" spans="1:26">
      <c r="A22" s="156"/>
      <c r="B22" s="156"/>
      <c r="C22" s="156"/>
      <c r="D22" s="156" t="s">
        <v>70</v>
      </c>
      <c r="E22" s="156"/>
      <c r="F22" s="167"/>
      <c r="G22" s="159">
        <f>ROUND((SUM(L10:L21))/1,2)</f>
        <v>0</v>
      </c>
      <c r="H22" s="159">
        <f>ROUND((SUM(M10:M21))/1,2)</f>
        <v>0</v>
      </c>
      <c r="I22" s="159">
        <f>ROUND((SUM(I10:I21))/1,2)</f>
        <v>0</v>
      </c>
      <c r="J22" s="156"/>
      <c r="K22" s="156"/>
      <c r="L22" s="156">
        <f>ROUND((SUM(L10:L21))/1,2)</f>
        <v>0</v>
      </c>
      <c r="M22" s="156">
        <f>ROUND((SUM(M10:M21))/1,2)</f>
        <v>0</v>
      </c>
      <c r="N22" s="156"/>
      <c r="O22" s="156"/>
      <c r="P22" s="174">
        <f>ROUND((SUM(P10:P21))/1,2)</f>
        <v>50.63</v>
      </c>
      <c r="Q22" s="153"/>
      <c r="R22" s="153"/>
      <c r="S22" s="174">
        <f>ROUND((SUM(S10:S21))/1,2)</f>
        <v>0</v>
      </c>
      <c r="T22" s="153"/>
      <c r="U22" s="153"/>
      <c r="V22" s="153"/>
      <c r="W22" s="153"/>
      <c r="X22" s="153"/>
      <c r="Y22" s="153"/>
      <c r="Z22" s="153"/>
    </row>
    <row r="23" spans="1:26">
      <c r="A23" s="1"/>
      <c r="B23" s="1"/>
      <c r="C23" s="1"/>
      <c r="D23" s="1"/>
      <c r="E23" s="1"/>
      <c r="F23" s="163"/>
      <c r="G23" s="149"/>
      <c r="H23" s="149"/>
      <c r="I23" s="149"/>
      <c r="J23" s="1"/>
      <c r="K23" s="1"/>
      <c r="L23" s="1"/>
      <c r="M23" s="1"/>
      <c r="N23" s="1"/>
      <c r="O23" s="1"/>
      <c r="P23" s="1"/>
      <c r="S23" s="1"/>
    </row>
    <row r="24" spans="1:26">
      <c r="A24" s="156"/>
      <c r="B24" s="156"/>
      <c r="C24" s="156"/>
      <c r="D24" s="156" t="s">
        <v>71</v>
      </c>
      <c r="E24" s="156"/>
      <c r="F24" s="167"/>
      <c r="G24" s="157"/>
      <c r="H24" s="157"/>
      <c r="I24" s="157"/>
      <c r="J24" s="156"/>
      <c r="K24" s="156"/>
      <c r="L24" s="156"/>
      <c r="M24" s="156"/>
      <c r="N24" s="156"/>
      <c r="O24" s="156"/>
      <c r="P24" s="156"/>
      <c r="Q24" s="153"/>
      <c r="R24" s="153"/>
      <c r="S24" s="156"/>
      <c r="T24" s="153"/>
      <c r="U24" s="153"/>
      <c r="V24" s="153"/>
      <c r="W24" s="153"/>
      <c r="X24" s="153"/>
      <c r="Y24" s="153"/>
      <c r="Z24" s="153"/>
    </row>
    <row r="25" spans="1:26" ht="24.95" customHeight="1">
      <c r="A25" s="171"/>
      <c r="B25" s="168" t="s">
        <v>83</v>
      </c>
      <c r="C25" s="172" t="s">
        <v>109</v>
      </c>
      <c r="D25" s="168" t="s">
        <v>110</v>
      </c>
      <c r="E25" s="168" t="s">
        <v>111</v>
      </c>
      <c r="F25" s="169">
        <v>660.68600000000004</v>
      </c>
      <c r="G25" s="170"/>
      <c r="H25" s="170"/>
      <c r="I25" s="170">
        <f t="shared" ref="I25:I37" si="5">ROUND(F25*(G25+H25),2)</f>
        <v>0</v>
      </c>
      <c r="J25" s="168">
        <f t="shared" ref="J25:J37" si="6">ROUND(F25*(N25),2)</f>
        <v>1704.57</v>
      </c>
      <c r="K25" s="1">
        <f t="shared" ref="K25:K37" si="7">ROUND(F25*(O25),2)</f>
        <v>0</v>
      </c>
      <c r="L25" s="1">
        <f t="shared" ref="L25:L37" si="8">ROUND(F25*(G25),2)</f>
        <v>0</v>
      </c>
      <c r="M25" s="1"/>
      <c r="N25" s="1">
        <v>2.58</v>
      </c>
      <c r="O25" s="1"/>
      <c r="P25" s="167">
        <f>ROUND(F25*(R25),3)</f>
        <v>0.58799999999999997</v>
      </c>
      <c r="Q25" s="173"/>
      <c r="R25" s="173">
        <v>8.8999999999999995E-4</v>
      </c>
      <c r="S25" s="167"/>
      <c r="Z25">
        <v>0</v>
      </c>
    </row>
    <row r="26" spans="1:26" ht="24.95" customHeight="1">
      <c r="A26" s="171"/>
      <c r="B26" s="168" t="s">
        <v>83</v>
      </c>
      <c r="C26" s="172" t="s">
        <v>112</v>
      </c>
      <c r="D26" s="168" t="s">
        <v>113</v>
      </c>
      <c r="E26" s="168" t="s">
        <v>111</v>
      </c>
      <c r="F26" s="169">
        <v>237.86</v>
      </c>
      <c r="G26" s="170"/>
      <c r="H26" s="170"/>
      <c r="I26" s="170">
        <f t="shared" si="5"/>
        <v>0</v>
      </c>
      <c r="J26" s="168">
        <f t="shared" si="6"/>
        <v>2043.22</v>
      </c>
      <c r="K26" s="1">
        <f t="shared" si="7"/>
        <v>0</v>
      </c>
      <c r="L26" s="1">
        <f t="shared" si="8"/>
        <v>0</v>
      </c>
      <c r="M26" s="1"/>
      <c r="N26" s="1">
        <v>8.59</v>
      </c>
      <c r="O26" s="1"/>
      <c r="P26" s="167">
        <f>ROUND(F26*(R26),3)</f>
        <v>0.27200000000000002</v>
      </c>
      <c r="Q26" s="173"/>
      <c r="R26" s="173">
        <v>1.1444999999999999E-3</v>
      </c>
      <c r="S26" s="167"/>
      <c r="Z26">
        <v>0</v>
      </c>
    </row>
    <row r="27" spans="1:26" ht="24.95" customHeight="1">
      <c r="A27" s="171"/>
      <c r="B27" s="168" t="s">
        <v>114</v>
      </c>
      <c r="C27" s="172" t="s">
        <v>115</v>
      </c>
      <c r="D27" s="168" t="s">
        <v>116</v>
      </c>
      <c r="E27" s="168" t="s">
        <v>86</v>
      </c>
      <c r="F27" s="169">
        <v>1310.3131599999997</v>
      </c>
      <c r="G27" s="170"/>
      <c r="H27" s="170"/>
      <c r="I27" s="170">
        <f t="shared" si="5"/>
        <v>0</v>
      </c>
      <c r="J27" s="168">
        <f t="shared" si="6"/>
        <v>2437.1799999999998</v>
      </c>
      <c r="K27" s="1">
        <f t="shared" si="7"/>
        <v>0</v>
      </c>
      <c r="L27" s="1">
        <f t="shared" si="8"/>
        <v>0</v>
      </c>
      <c r="M27" s="1"/>
      <c r="N27" s="1">
        <v>1.8599999999999999</v>
      </c>
      <c r="O27" s="1"/>
      <c r="P27" s="167"/>
      <c r="Q27" s="173"/>
      <c r="R27" s="173"/>
      <c r="S27" s="167"/>
      <c r="Z27">
        <v>0</v>
      </c>
    </row>
    <row r="28" spans="1:26" ht="24.95" customHeight="1">
      <c r="A28" s="171"/>
      <c r="B28" s="168" t="s">
        <v>114</v>
      </c>
      <c r="C28" s="172" t="s">
        <v>117</v>
      </c>
      <c r="D28" s="168" t="s">
        <v>118</v>
      </c>
      <c r="E28" s="168" t="s">
        <v>86</v>
      </c>
      <c r="F28" s="169">
        <v>1310.3130000000001</v>
      </c>
      <c r="G28" s="170"/>
      <c r="H28" s="170"/>
      <c r="I28" s="170">
        <f t="shared" si="5"/>
        <v>0</v>
      </c>
      <c r="J28" s="168">
        <f t="shared" si="6"/>
        <v>1755.82</v>
      </c>
      <c r="K28" s="1">
        <f t="shared" si="7"/>
        <v>0</v>
      </c>
      <c r="L28" s="1">
        <f t="shared" si="8"/>
        <v>0</v>
      </c>
      <c r="M28" s="1"/>
      <c r="N28" s="1">
        <v>1.34</v>
      </c>
      <c r="O28" s="1"/>
      <c r="P28" s="167">
        <f>ROUND(F28*(R28),3)</f>
        <v>0.81200000000000006</v>
      </c>
      <c r="Q28" s="173"/>
      <c r="R28" s="173">
        <v>6.2E-4</v>
      </c>
      <c r="S28" s="167"/>
      <c r="Z28">
        <v>0</v>
      </c>
    </row>
    <row r="29" spans="1:26" ht="24.95" customHeight="1">
      <c r="A29" s="171"/>
      <c r="B29" s="168" t="s">
        <v>119</v>
      </c>
      <c r="C29" s="172" t="s">
        <v>120</v>
      </c>
      <c r="D29" s="168" t="s">
        <v>121</v>
      </c>
      <c r="E29" s="168" t="s">
        <v>86</v>
      </c>
      <c r="F29" s="169">
        <v>1310.3130000000001</v>
      </c>
      <c r="G29" s="170"/>
      <c r="H29" s="170"/>
      <c r="I29" s="170">
        <f t="shared" si="5"/>
        <v>0</v>
      </c>
      <c r="J29" s="168">
        <f t="shared" si="6"/>
        <v>1533.07</v>
      </c>
      <c r="K29" s="1">
        <f t="shared" si="7"/>
        <v>0</v>
      </c>
      <c r="L29" s="1">
        <f t="shared" si="8"/>
        <v>0</v>
      </c>
      <c r="M29" s="1"/>
      <c r="N29" s="1">
        <v>1.17</v>
      </c>
      <c r="O29" s="1"/>
      <c r="P29" s="167"/>
      <c r="Q29" s="173"/>
      <c r="R29" s="173"/>
      <c r="S29" s="167"/>
      <c r="Z29">
        <v>0</v>
      </c>
    </row>
    <row r="30" spans="1:26" ht="24.95" customHeight="1">
      <c r="A30" s="171"/>
      <c r="B30" s="168" t="s">
        <v>122</v>
      </c>
      <c r="C30" s="172" t="s">
        <v>123</v>
      </c>
      <c r="D30" s="168" t="s">
        <v>124</v>
      </c>
      <c r="E30" s="168" t="s">
        <v>86</v>
      </c>
      <c r="F30" s="169">
        <v>114.18499999999999</v>
      </c>
      <c r="G30" s="170"/>
      <c r="H30" s="170"/>
      <c r="I30" s="170">
        <f t="shared" si="5"/>
        <v>0</v>
      </c>
      <c r="J30" s="168">
        <f t="shared" si="6"/>
        <v>447.61</v>
      </c>
      <c r="K30" s="1">
        <f t="shared" si="7"/>
        <v>0</v>
      </c>
      <c r="L30" s="1">
        <f t="shared" si="8"/>
        <v>0</v>
      </c>
      <c r="M30" s="1"/>
      <c r="N30" s="1">
        <v>3.92</v>
      </c>
      <c r="O30" s="1"/>
      <c r="P30" s="167"/>
      <c r="Q30" s="173"/>
      <c r="R30" s="173"/>
      <c r="S30" s="167">
        <f>ROUND(F30*(X30),3)</f>
        <v>10.162000000000001</v>
      </c>
      <c r="X30">
        <v>8.8999999999999996E-2</v>
      </c>
      <c r="Z30">
        <v>0</v>
      </c>
    </row>
    <row r="31" spans="1:26" ht="24.95" customHeight="1">
      <c r="A31" s="171"/>
      <c r="B31" s="168" t="s">
        <v>122</v>
      </c>
      <c r="C31" s="172" t="s">
        <v>125</v>
      </c>
      <c r="D31" s="168" t="s">
        <v>126</v>
      </c>
      <c r="E31" s="168" t="s">
        <v>127</v>
      </c>
      <c r="F31" s="169">
        <v>10.162464999999999</v>
      </c>
      <c r="G31" s="170"/>
      <c r="H31" s="170"/>
      <c r="I31" s="170">
        <f t="shared" si="5"/>
        <v>0</v>
      </c>
      <c r="J31" s="168">
        <f t="shared" si="6"/>
        <v>81.81</v>
      </c>
      <c r="K31" s="1">
        <f t="shared" si="7"/>
        <v>0</v>
      </c>
      <c r="L31" s="1">
        <f t="shared" si="8"/>
        <v>0</v>
      </c>
      <c r="M31" s="1"/>
      <c r="N31" s="1">
        <v>8.0500000000000007</v>
      </c>
      <c r="O31" s="1"/>
      <c r="P31" s="167"/>
      <c r="Q31" s="173"/>
      <c r="R31" s="173"/>
      <c r="S31" s="167"/>
      <c r="Z31">
        <v>0</v>
      </c>
    </row>
    <row r="32" spans="1:26" ht="24.95" customHeight="1">
      <c r="A32" s="171"/>
      <c r="B32" s="168" t="s">
        <v>122</v>
      </c>
      <c r="C32" s="172" t="s">
        <v>128</v>
      </c>
      <c r="D32" s="168" t="s">
        <v>129</v>
      </c>
      <c r="E32" s="168" t="s">
        <v>127</v>
      </c>
      <c r="F32" s="169">
        <v>10.162000000000001</v>
      </c>
      <c r="G32" s="170"/>
      <c r="H32" s="170"/>
      <c r="I32" s="170">
        <f t="shared" si="5"/>
        <v>0</v>
      </c>
      <c r="J32" s="168">
        <f t="shared" si="6"/>
        <v>57.31</v>
      </c>
      <c r="K32" s="1">
        <f t="shared" si="7"/>
        <v>0</v>
      </c>
      <c r="L32" s="1">
        <f t="shared" si="8"/>
        <v>0</v>
      </c>
      <c r="M32" s="1"/>
      <c r="N32" s="1">
        <v>5.64</v>
      </c>
      <c r="O32" s="1"/>
      <c r="P32" s="167"/>
      <c r="Q32" s="173"/>
      <c r="R32" s="173"/>
      <c r="S32" s="167"/>
      <c r="Z32">
        <v>0</v>
      </c>
    </row>
    <row r="33" spans="1:26" ht="24.95" customHeight="1">
      <c r="A33" s="171"/>
      <c r="B33" s="168" t="s">
        <v>122</v>
      </c>
      <c r="C33" s="172" t="s">
        <v>130</v>
      </c>
      <c r="D33" s="168" t="s">
        <v>131</v>
      </c>
      <c r="E33" s="168" t="s">
        <v>127</v>
      </c>
      <c r="F33" s="169">
        <v>10.162000000000001</v>
      </c>
      <c r="G33" s="170"/>
      <c r="H33" s="170"/>
      <c r="I33" s="170">
        <f t="shared" si="5"/>
        <v>0</v>
      </c>
      <c r="J33" s="168">
        <f t="shared" si="6"/>
        <v>82.62</v>
      </c>
      <c r="K33" s="1">
        <f t="shared" si="7"/>
        <v>0</v>
      </c>
      <c r="L33" s="1">
        <f t="shared" si="8"/>
        <v>0</v>
      </c>
      <c r="M33" s="1"/>
      <c r="N33" s="1">
        <v>8.1300000000000008</v>
      </c>
      <c r="O33" s="1"/>
      <c r="P33" s="167"/>
      <c r="Q33" s="173"/>
      <c r="R33" s="173"/>
      <c r="S33" s="167"/>
      <c r="Z33">
        <v>0</v>
      </c>
    </row>
    <row r="34" spans="1:26" ht="24.95" customHeight="1">
      <c r="A34" s="171"/>
      <c r="B34" s="168" t="s">
        <v>132</v>
      </c>
      <c r="C34" s="172" t="s">
        <v>133</v>
      </c>
      <c r="D34" s="168" t="s">
        <v>134</v>
      </c>
      <c r="E34" s="168" t="s">
        <v>127</v>
      </c>
      <c r="F34" s="169">
        <v>10.162000000000001</v>
      </c>
      <c r="G34" s="170"/>
      <c r="H34" s="170"/>
      <c r="I34" s="170">
        <f t="shared" si="5"/>
        <v>0</v>
      </c>
      <c r="J34" s="168">
        <f t="shared" si="6"/>
        <v>39.729999999999997</v>
      </c>
      <c r="K34" s="1">
        <f t="shared" si="7"/>
        <v>0</v>
      </c>
      <c r="L34" s="1">
        <f t="shared" si="8"/>
        <v>0</v>
      </c>
      <c r="M34" s="1"/>
      <c r="N34" s="1">
        <v>3.91</v>
      </c>
      <c r="O34" s="1"/>
      <c r="P34" s="167"/>
      <c r="Q34" s="173"/>
      <c r="R34" s="173"/>
      <c r="S34" s="167"/>
      <c r="Z34">
        <v>0</v>
      </c>
    </row>
    <row r="35" spans="1:26" ht="24.95" customHeight="1">
      <c r="A35" s="171"/>
      <c r="B35" s="168" t="s">
        <v>132</v>
      </c>
      <c r="C35" s="172" t="s">
        <v>135</v>
      </c>
      <c r="D35" s="168" t="s">
        <v>136</v>
      </c>
      <c r="E35" s="168" t="s">
        <v>127</v>
      </c>
      <c r="F35" s="169">
        <v>121.94400000000002</v>
      </c>
      <c r="G35" s="170"/>
      <c r="H35" s="170"/>
      <c r="I35" s="170">
        <f t="shared" si="5"/>
        <v>0</v>
      </c>
      <c r="J35" s="168">
        <f t="shared" si="6"/>
        <v>23.17</v>
      </c>
      <c r="K35" s="1">
        <f t="shared" si="7"/>
        <v>0</v>
      </c>
      <c r="L35" s="1">
        <f t="shared" si="8"/>
        <v>0</v>
      </c>
      <c r="M35" s="1"/>
      <c r="N35" s="1">
        <v>0.19</v>
      </c>
      <c r="O35" s="1"/>
      <c r="P35" s="167"/>
      <c r="Q35" s="173"/>
      <c r="R35" s="173"/>
      <c r="S35" s="167"/>
      <c r="Z35">
        <v>0</v>
      </c>
    </row>
    <row r="36" spans="1:26" ht="24.95" customHeight="1">
      <c r="A36" s="171"/>
      <c r="B36" s="168" t="s">
        <v>137</v>
      </c>
      <c r="C36" s="172" t="s">
        <v>138</v>
      </c>
      <c r="D36" s="168" t="s">
        <v>139</v>
      </c>
      <c r="E36" s="168" t="s">
        <v>127</v>
      </c>
      <c r="F36" s="169">
        <v>10.162000000000001</v>
      </c>
      <c r="G36" s="170"/>
      <c r="H36" s="170"/>
      <c r="I36" s="170">
        <f t="shared" si="5"/>
        <v>0</v>
      </c>
      <c r="J36" s="168">
        <f t="shared" si="6"/>
        <v>36.380000000000003</v>
      </c>
      <c r="K36" s="1">
        <f t="shared" si="7"/>
        <v>0</v>
      </c>
      <c r="L36" s="1">
        <f t="shared" si="8"/>
        <v>0</v>
      </c>
      <c r="M36" s="1"/>
      <c r="N36" s="1">
        <v>3.58</v>
      </c>
      <c r="O36" s="1"/>
      <c r="P36" s="167"/>
      <c r="Q36" s="173"/>
      <c r="R36" s="173"/>
      <c r="S36" s="167"/>
      <c r="Z36">
        <v>0</v>
      </c>
    </row>
    <row r="37" spans="1:26" ht="24.95" customHeight="1">
      <c r="A37" s="171"/>
      <c r="B37" s="168" t="s">
        <v>122</v>
      </c>
      <c r="C37" s="172" t="s">
        <v>140</v>
      </c>
      <c r="D37" s="168" t="s">
        <v>141</v>
      </c>
      <c r="E37" s="168" t="s">
        <v>142</v>
      </c>
      <c r="F37" s="169">
        <v>10.162000000000001</v>
      </c>
      <c r="G37" s="170"/>
      <c r="H37" s="170"/>
      <c r="I37" s="170">
        <f t="shared" si="5"/>
        <v>0</v>
      </c>
      <c r="J37" s="168">
        <f t="shared" si="6"/>
        <v>152.43</v>
      </c>
      <c r="K37" s="1">
        <f t="shared" si="7"/>
        <v>0</v>
      </c>
      <c r="L37" s="1">
        <f t="shared" si="8"/>
        <v>0</v>
      </c>
      <c r="M37" s="1"/>
      <c r="N37" s="1">
        <v>15</v>
      </c>
      <c r="O37" s="1"/>
      <c r="P37" s="167"/>
      <c r="Q37" s="173"/>
      <c r="R37" s="173"/>
      <c r="S37" s="167"/>
      <c r="Z37">
        <v>0</v>
      </c>
    </row>
    <row r="38" spans="1:26">
      <c r="A38" s="156"/>
      <c r="B38" s="156"/>
      <c r="C38" s="156"/>
      <c r="D38" s="156" t="s">
        <v>71</v>
      </c>
      <c r="E38" s="156"/>
      <c r="F38" s="167"/>
      <c r="G38" s="159">
        <f>ROUND((SUM(L24:L37))/1,2)</f>
        <v>0</v>
      </c>
      <c r="H38" s="159">
        <f>ROUND((SUM(M24:M37))/1,2)</f>
        <v>0</v>
      </c>
      <c r="I38" s="159">
        <f>ROUND((SUM(I24:I37))/1,2)</f>
        <v>0</v>
      </c>
      <c r="J38" s="156"/>
      <c r="K38" s="156"/>
      <c r="L38" s="156">
        <f>ROUND((SUM(L24:L37))/1,2)</f>
        <v>0</v>
      </c>
      <c r="M38" s="156">
        <f>ROUND((SUM(M24:M37))/1,2)</f>
        <v>0</v>
      </c>
      <c r="N38" s="156"/>
      <c r="O38" s="156"/>
      <c r="P38" s="174">
        <f>ROUND((SUM(P24:P37))/1,2)</f>
        <v>1.67</v>
      </c>
      <c r="Q38" s="153"/>
      <c r="R38" s="153"/>
      <c r="S38" s="174">
        <f>ROUND((SUM(S24:S37))/1,2)</f>
        <v>10.16</v>
      </c>
      <c r="T38" s="153"/>
      <c r="U38" s="153"/>
      <c r="V38" s="153"/>
      <c r="W38" s="153"/>
      <c r="X38" s="153"/>
      <c r="Y38" s="153"/>
      <c r="Z38" s="153"/>
    </row>
    <row r="39" spans="1:26">
      <c r="A39" s="1"/>
      <c r="B39" s="1"/>
      <c r="C39" s="1"/>
      <c r="D39" s="1"/>
      <c r="E39" s="1"/>
      <c r="F39" s="163"/>
      <c r="G39" s="149"/>
      <c r="H39" s="149"/>
      <c r="I39" s="149"/>
      <c r="J39" s="1"/>
      <c r="K39" s="1"/>
      <c r="L39" s="1"/>
      <c r="M39" s="1"/>
      <c r="N39" s="1"/>
      <c r="O39" s="1"/>
      <c r="P39" s="1"/>
      <c r="S39" s="1"/>
    </row>
    <row r="40" spans="1:26">
      <c r="A40" s="156"/>
      <c r="B40" s="156"/>
      <c r="C40" s="156"/>
      <c r="D40" s="156" t="s">
        <v>72</v>
      </c>
      <c r="E40" s="156"/>
      <c r="F40" s="167"/>
      <c r="G40" s="157"/>
      <c r="H40" s="157"/>
      <c r="I40" s="157"/>
      <c r="J40" s="156"/>
      <c r="K40" s="156"/>
      <c r="L40" s="156"/>
      <c r="M40" s="156"/>
      <c r="N40" s="156"/>
      <c r="O40" s="156"/>
      <c r="P40" s="156"/>
      <c r="Q40" s="153"/>
      <c r="R40" s="153"/>
      <c r="S40" s="156"/>
      <c r="T40" s="153"/>
      <c r="U40" s="153"/>
      <c r="V40" s="153"/>
      <c r="W40" s="153"/>
      <c r="X40" s="153"/>
      <c r="Y40" s="153"/>
      <c r="Z40" s="153"/>
    </row>
    <row r="41" spans="1:26" ht="24.95" customHeight="1">
      <c r="A41" s="171"/>
      <c r="B41" s="168" t="s">
        <v>106</v>
      </c>
      <c r="C41" s="172" t="s">
        <v>143</v>
      </c>
      <c r="D41" s="168" t="s">
        <v>144</v>
      </c>
      <c r="E41" s="168" t="s">
        <v>127</v>
      </c>
      <c r="F41" s="169">
        <v>52.302621099999996</v>
      </c>
      <c r="G41" s="170"/>
      <c r="H41" s="170"/>
      <c r="I41" s="170">
        <f>ROUND(F41*(G41+H41),2)</f>
        <v>0</v>
      </c>
      <c r="J41" s="168">
        <f>ROUND(F41*(N41),2)</f>
        <v>998.46</v>
      </c>
      <c r="K41" s="1">
        <f>ROUND(F41*(O41),2)</f>
        <v>0</v>
      </c>
      <c r="L41" s="1">
        <f>ROUND(F41*(G41),2)</f>
        <v>0</v>
      </c>
      <c r="M41" s="1"/>
      <c r="N41" s="1">
        <v>19.09</v>
      </c>
      <c r="O41" s="1"/>
      <c r="P41" s="167"/>
      <c r="Q41" s="173"/>
      <c r="R41" s="173"/>
      <c r="S41" s="167"/>
      <c r="Z41">
        <v>0</v>
      </c>
    </row>
    <row r="42" spans="1:26">
      <c r="A42" s="156"/>
      <c r="B42" s="156"/>
      <c r="C42" s="156"/>
      <c r="D42" s="156" t="s">
        <v>72</v>
      </c>
      <c r="E42" s="156"/>
      <c r="F42" s="167"/>
      <c r="G42" s="159">
        <f>ROUND((SUM(L40:L41))/1,2)</f>
        <v>0</v>
      </c>
      <c r="H42" s="159">
        <f>ROUND((SUM(M40:M41))/1,2)</f>
        <v>0</v>
      </c>
      <c r="I42" s="159">
        <f>ROUND((SUM(I40:I41))/1,2)</f>
        <v>0</v>
      </c>
      <c r="J42" s="156"/>
      <c r="K42" s="156"/>
      <c r="L42" s="156">
        <f>ROUND((SUM(L40:L41))/1,2)</f>
        <v>0</v>
      </c>
      <c r="M42" s="156">
        <f>ROUND((SUM(M40:M41))/1,2)</f>
        <v>0</v>
      </c>
      <c r="N42" s="156"/>
      <c r="O42" s="156"/>
      <c r="P42" s="174">
        <f>ROUND((SUM(P40:P41))/1,2)</f>
        <v>0</v>
      </c>
      <c r="S42" s="167">
        <f>ROUND((SUM(S40:S41))/1,2)</f>
        <v>0</v>
      </c>
    </row>
    <row r="43" spans="1:26">
      <c r="A43" s="1"/>
      <c r="B43" s="1"/>
      <c r="C43" s="1"/>
      <c r="D43" s="1"/>
      <c r="E43" s="1"/>
      <c r="F43" s="163"/>
      <c r="G43" s="149"/>
      <c r="H43" s="149"/>
      <c r="I43" s="149"/>
      <c r="J43" s="1"/>
      <c r="K43" s="1"/>
      <c r="L43" s="1"/>
      <c r="M43" s="1"/>
      <c r="N43" s="1"/>
      <c r="O43" s="1"/>
      <c r="P43" s="1"/>
      <c r="S43" s="1"/>
    </row>
    <row r="44" spans="1:26">
      <c r="A44" s="156"/>
      <c r="B44" s="156"/>
      <c r="C44" s="156"/>
      <c r="D44" s="2" t="s">
        <v>69</v>
      </c>
      <c r="E44" s="156"/>
      <c r="F44" s="167"/>
      <c r="G44" s="159">
        <f>ROUND((SUM(L9:L43))/2,2)</f>
        <v>0</v>
      </c>
      <c r="H44" s="159">
        <f>ROUND((SUM(M9:M43))/2,2)</f>
        <v>0</v>
      </c>
      <c r="I44" s="159">
        <f>ROUND((SUM(I9:I43))/2,2)</f>
        <v>0</v>
      </c>
      <c r="J44" s="156"/>
      <c r="K44" s="156"/>
      <c r="L44" s="156">
        <f>ROUND((SUM(L9:L43))/2,2)</f>
        <v>0</v>
      </c>
      <c r="M44" s="156">
        <f>ROUND((SUM(M9:M43))/2,2)</f>
        <v>0</v>
      </c>
      <c r="N44" s="156"/>
      <c r="O44" s="156"/>
      <c r="P44" s="174">
        <f>ROUND((SUM(P9:P43))/2,2)</f>
        <v>52.3</v>
      </c>
      <c r="S44" s="174">
        <f>ROUND((SUM(S9:S43))/2,2)</f>
        <v>10.16</v>
      </c>
    </row>
    <row r="45" spans="1:26">
      <c r="A45" s="175"/>
      <c r="B45" s="175" t="s">
        <v>12</v>
      </c>
      <c r="C45" s="175"/>
      <c r="D45" s="175"/>
      <c r="E45" s="175"/>
      <c r="F45" s="176" t="s">
        <v>73</v>
      </c>
      <c r="G45" s="177">
        <f>ROUND((SUM(L9:L44))/3,2)</f>
        <v>0</v>
      </c>
      <c r="H45" s="177">
        <f>ROUND((SUM(M9:M44))/3,2)</f>
        <v>0</v>
      </c>
      <c r="I45" s="177">
        <f>ROUND((SUM(I9:I44))/3,2)</f>
        <v>0</v>
      </c>
      <c r="J45" s="175"/>
      <c r="K45" s="175">
        <f>ROUND((SUM(K9:K44)),2)</f>
        <v>0</v>
      </c>
      <c r="L45" s="175">
        <f>ROUND((SUM(L9:L44))/3,2)</f>
        <v>0</v>
      </c>
      <c r="M45" s="175">
        <f>ROUND((SUM(M9:M44))/3,2)</f>
        <v>0</v>
      </c>
      <c r="N45" s="175"/>
      <c r="O45" s="175"/>
      <c r="P45" s="194">
        <f>ROUND((SUM(P9:P44))/3,2)</f>
        <v>52.3</v>
      </c>
      <c r="Q45" s="195"/>
      <c r="R45" s="195"/>
      <c r="S45" s="194">
        <f>ROUND((SUM(S9:S44))/3,2)</f>
        <v>10.16</v>
      </c>
      <c r="Z45">
        <f>(SUM(Z9:Z44))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Zateplenie obvodového plášťa</oddHeader>
    <oddFooter>&amp;RStrana &amp;P z &amp;N    &amp;L&amp;7Spracované systémom Systematic®pyramida.wsn, tel.: 051 77 10 585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Z41"/>
  <sheetViews>
    <sheetView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145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>
        <f>'Rekap 11547'!B15</f>
        <v>0</v>
      </c>
      <c r="E16" s="97">
        <f>'Rekap 11547'!C15</f>
        <v>0</v>
      </c>
      <c r="F16" s="106">
        <f>'Rekap 11547'!D15</f>
        <v>0</v>
      </c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>
        <f>'Rekap 11547'!B21</f>
        <v>0</v>
      </c>
      <c r="E17" s="76">
        <f>'Rekap 11547'!C21</f>
        <v>0</v>
      </c>
      <c r="F17" s="81">
        <f>'Rekap 11547'!D21</f>
        <v>0</v>
      </c>
      <c r="G17" s="61">
        <v>7</v>
      </c>
      <c r="H17" s="116" t="s">
        <v>40</v>
      </c>
      <c r="I17" s="129"/>
      <c r="J17" s="127">
        <f>'SO 11547'!Z100</f>
        <v>0</v>
      </c>
    </row>
    <row r="18" spans="1:26" ht="18" customHeight="1">
      <c r="A18" s="11"/>
      <c r="B18" s="68">
        <v>3</v>
      </c>
      <c r="C18" s="72" t="s">
        <v>35</v>
      </c>
      <c r="D18" s="79"/>
      <c r="E18" s="77"/>
      <c r="F18" s="82"/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11547'!K9:'SO 11547'!K99)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11547'!K9:'SO 11547'!K99)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145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69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146</v>
      </c>
      <c r="B11" s="157">
        <f>'SO 11547'!L21</f>
        <v>0</v>
      </c>
      <c r="C11" s="157">
        <f>'SO 11547'!M21</f>
        <v>0</v>
      </c>
      <c r="D11" s="157">
        <f>'SO 11547'!I21</f>
        <v>0</v>
      </c>
      <c r="E11" s="158">
        <f>'SO 11547'!P21</f>
        <v>4.3899999999999997</v>
      </c>
      <c r="F11" s="158">
        <f>'SO 11547'!S21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70</v>
      </c>
      <c r="B12" s="157">
        <f>'SO 11547'!L29</f>
        <v>0</v>
      </c>
      <c r="C12" s="157">
        <f>'SO 11547'!M29</f>
        <v>0</v>
      </c>
      <c r="D12" s="157">
        <f>'SO 11547'!I29</f>
        <v>0</v>
      </c>
      <c r="E12" s="158">
        <f>'SO 11547'!P29</f>
        <v>18.62</v>
      </c>
      <c r="F12" s="158">
        <f>'SO 11547'!S29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156" t="s">
        <v>71</v>
      </c>
      <c r="B13" s="157">
        <f>'SO 11547'!L52</f>
        <v>0</v>
      </c>
      <c r="C13" s="157">
        <f>'SO 11547'!M52</f>
        <v>0</v>
      </c>
      <c r="D13" s="157">
        <f>'SO 11547'!I52</f>
        <v>0</v>
      </c>
      <c r="E13" s="158">
        <f>'SO 11547'!P52</f>
        <v>0.82</v>
      </c>
      <c r="F13" s="158">
        <f>'SO 11547'!S52</f>
        <v>17.850000000000001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156" t="s">
        <v>72</v>
      </c>
      <c r="B14" s="157">
        <f>'SO 11547'!L56</f>
        <v>0</v>
      </c>
      <c r="C14" s="157">
        <f>'SO 11547'!M56</f>
        <v>0</v>
      </c>
      <c r="D14" s="157">
        <f>'SO 11547'!I56</f>
        <v>0</v>
      </c>
      <c r="E14" s="158">
        <f>'SO 11547'!P56</f>
        <v>0</v>
      </c>
      <c r="F14" s="158">
        <f>'SO 11547'!S56</f>
        <v>0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>
      <c r="A15" s="2" t="s">
        <v>69</v>
      </c>
      <c r="B15" s="159">
        <f>'SO 11547'!L58</f>
        <v>0</v>
      </c>
      <c r="C15" s="159">
        <f>'SO 11547'!M58</f>
        <v>0</v>
      </c>
      <c r="D15" s="159">
        <f>'SO 11547'!I58</f>
        <v>0</v>
      </c>
      <c r="E15" s="160">
        <f>'SO 11547'!P58</f>
        <v>23.83</v>
      </c>
      <c r="F15" s="160">
        <f>'SO 11547'!S58</f>
        <v>17.850000000000001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1"/>
      <c r="B16" s="149"/>
      <c r="C16" s="149"/>
      <c r="D16" s="149"/>
      <c r="E16" s="148"/>
      <c r="F16" s="148"/>
    </row>
    <row r="17" spans="1:26">
      <c r="A17" s="2" t="s">
        <v>147</v>
      </c>
      <c r="B17" s="159"/>
      <c r="C17" s="157"/>
      <c r="D17" s="157"/>
      <c r="E17" s="158"/>
      <c r="F17" s="158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>
      <c r="A18" s="156" t="s">
        <v>148</v>
      </c>
      <c r="B18" s="157">
        <f>'SO 11547'!L66</f>
        <v>0</v>
      </c>
      <c r="C18" s="157">
        <f>'SO 11547'!M66</f>
        <v>0</v>
      </c>
      <c r="D18" s="157">
        <f>'SO 11547'!I66</f>
        <v>0</v>
      </c>
      <c r="E18" s="158">
        <f>'SO 11547'!P66</f>
        <v>0.44</v>
      </c>
      <c r="F18" s="158">
        <f>'SO 11547'!S66</f>
        <v>0.24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>
      <c r="A19" s="156" t="s">
        <v>149</v>
      </c>
      <c r="B19" s="157">
        <f>'SO 11547'!L93</f>
        <v>0</v>
      </c>
      <c r="C19" s="157">
        <f>'SO 11547'!M93</f>
        <v>0</v>
      </c>
      <c r="D19" s="157">
        <f>'SO 11547'!I93</f>
        <v>0</v>
      </c>
      <c r="E19" s="158">
        <f>'SO 11547'!P93</f>
        <v>4.9400000000000004</v>
      </c>
      <c r="F19" s="158">
        <f>'SO 11547'!S93</f>
        <v>0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>
      <c r="A20" s="156" t="s">
        <v>150</v>
      </c>
      <c r="B20" s="157">
        <f>'SO 11547'!L97</f>
        <v>0</v>
      </c>
      <c r="C20" s="157">
        <f>'SO 11547'!M97</f>
        <v>0</v>
      </c>
      <c r="D20" s="157">
        <f>'SO 11547'!I97</f>
        <v>0</v>
      </c>
      <c r="E20" s="158">
        <f>'SO 11547'!P97</f>
        <v>7.0000000000000007E-2</v>
      </c>
      <c r="F20" s="158">
        <f>'SO 11547'!S97</f>
        <v>0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>
      <c r="A21" s="2" t="s">
        <v>147</v>
      </c>
      <c r="B21" s="159">
        <f>'SO 11547'!L99</f>
        <v>0</v>
      </c>
      <c r="C21" s="159">
        <f>'SO 11547'!M99</f>
        <v>0</v>
      </c>
      <c r="D21" s="159">
        <f>'SO 11547'!I99</f>
        <v>0</v>
      </c>
      <c r="E21" s="160">
        <f>'SO 11547'!P99</f>
        <v>5.45</v>
      </c>
      <c r="F21" s="160">
        <f>'SO 11547'!S99</f>
        <v>0.24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>
      <c r="A22" s="1"/>
      <c r="B22" s="149"/>
      <c r="C22" s="149"/>
      <c r="D22" s="149"/>
      <c r="E22" s="148"/>
      <c r="F22" s="148"/>
    </row>
    <row r="23" spans="1:26">
      <c r="A23" s="2" t="s">
        <v>73</v>
      </c>
      <c r="B23" s="159">
        <f>'SO 11547'!L100</f>
        <v>0</v>
      </c>
      <c r="C23" s="159">
        <f>'SO 11547'!M100</f>
        <v>0</v>
      </c>
      <c r="D23" s="159">
        <f>'SO 11547'!I100</f>
        <v>0</v>
      </c>
      <c r="E23" s="160">
        <f>'SO 11547'!P100</f>
        <v>29.28</v>
      </c>
      <c r="F23" s="160">
        <f>'SO 11547'!S100</f>
        <v>18.09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>
      <c r="A24" s="1"/>
      <c r="B24" s="149"/>
      <c r="C24" s="149"/>
      <c r="D24" s="149"/>
      <c r="E24" s="148"/>
      <c r="F24" s="148"/>
    </row>
    <row r="25" spans="1:26">
      <c r="A25" s="1"/>
      <c r="B25" s="149"/>
      <c r="C25" s="149"/>
      <c r="D25" s="149"/>
      <c r="E25" s="148"/>
      <c r="F25" s="148"/>
    </row>
    <row r="26" spans="1:26">
      <c r="A26" s="1"/>
      <c r="B26" s="149"/>
      <c r="C26" s="149"/>
      <c r="D26" s="149"/>
      <c r="E26" s="148"/>
      <c r="F26" s="148"/>
    </row>
    <row r="27" spans="1:26">
      <c r="A27" s="1"/>
      <c r="B27" s="149"/>
      <c r="C27" s="149"/>
      <c r="D27" s="149"/>
      <c r="E27" s="148"/>
      <c r="F27" s="148"/>
    </row>
    <row r="28" spans="1:26">
      <c r="A28" s="1"/>
      <c r="B28" s="149"/>
      <c r="C28" s="149"/>
      <c r="D28" s="149"/>
      <c r="E28" s="148"/>
      <c r="F28" s="148"/>
    </row>
    <row r="29" spans="1:26">
      <c r="A29" s="1"/>
      <c r="B29" s="149"/>
      <c r="C29" s="149"/>
      <c r="D29" s="149"/>
      <c r="E29" s="148"/>
      <c r="F29" s="148"/>
    </row>
    <row r="30" spans="1:26">
      <c r="A30" s="1"/>
      <c r="B30" s="149"/>
      <c r="C30" s="149"/>
      <c r="D30" s="149"/>
      <c r="E30" s="148"/>
      <c r="F30" s="148"/>
    </row>
    <row r="31" spans="1:26">
      <c r="A31" s="1"/>
      <c r="B31" s="149"/>
      <c r="C31" s="149"/>
      <c r="D31" s="149"/>
      <c r="E31" s="148"/>
      <c r="F31" s="148"/>
    </row>
    <row r="32" spans="1:26">
      <c r="A32" s="1"/>
      <c r="B32" s="149"/>
      <c r="C32" s="149"/>
      <c r="D32" s="149"/>
      <c r="E32" s="148"/>
      <c r="F32" s="148"/>
    </row>
    <row r="33" spans="1:6">
      <c r="A33" s="1"/>
      <c r="B33" s="149"/>
      <c r="C33" s="149"/>
      <c r="D33" s="149"/>
      <c r="E33" s="148"/>
      <c r="F33" s="148"/>
    </row>
    <row r="34" spans="1:6">
      <c r="A34" s="1"/>
      <c r="B34" s="149"/>
      <c r="C34" s="149"/>
      <c r="D34" s="149"/>
      <c r="E34" s="148"/>
      <c r="F34" s="148"/>
    </row>
    <row r="35" spans="1:6">
      <c r="A35" s="1"/>
      <c r="B35" s="149"/>
      <c r="C35" s="149"/>
      <c r="D35" s="149"/>
      <c r="E35" s="148"/>
      <c r="F35" s="148"/>
    </row>
    <row r="36" spans="1:6">
      <c r="A36" s="1"/>
      <c r="B36" s="149"/>
      <c r="C36" s="149"/>
      <c r="D36" s="149"/>
      <c r="E36" s="148"/>
      <c r="F36" s="148"/>
    </row>
    <row r="37" spans="1:6">
      <c r="A37" s="1"/>
      <c r="B37" s="149"/>
      <c r="C37" s="149"/>
      <c r="D37" s="149"/>
      <c r="E37" s="148"/>
      <c r="F37" s="148"/>
    </row>
    <row r="38" spans="1:6">
      <c r="A38" s="1"/>
      <c r="B38" s="149"/>
      <c r="C38" s="149"/>
      <c r="D38" s="149"/>
      <c r="E38" s="148"/>
      <c r="F38" s="148"/>
    </row>
    <row r="39" spans="1:6">
      <c r="A39" s="1"/>
      <c r="B39" s="149"/>
      <c r="C39" s="149"/>
      <c r="D39" s="149"/>
      <c r="E39" s="148"/>
      <c r="F39" s="148"/>
    </row>
    <row r="40" spans="1:6">
      <c r="A40" s="1"/>
      <c r="B40" s="149"/>
      <c r="C40" s="149"/>
      <c r="D40" s="149"/>
      <c r="E40" s="148"/>
      <c r="F40" s="148"/>
    </row>
    <row r="41" spans="1:6">
      <c r="A41" s="1"/>
      <c r="B41" s="149"/>
      <c r="C41" s="149"/>
      <c r="D41" s="149"/>
      <c r="E41" s="148"/>
      <c r="F41" s="148"/>
    </row>
    <row r="42" spans="1:6">
      <c r="A42" s="1"/>
      <c r="B42" s="149"/>
      <c r="C42" s="149"/>
      <c r="D42" s="149"/>
      <c r="E42" s="148"/>
      <c r="F42" s="148"/>
    </row>
    <row r="43" spans="1:6">
      <c r="A43" s="1"/>
      <c r="B43" s="149"/>
      <c r="C43" s="149"/>
      <c r="D43" s="149"/>
      <c r="E43" s="148"/>
      <c r="F43" s="148"/>
    </row>
    <row r="44" spans="1:6">
      <c r="A44" s="1"/>
      <c r="B44" s="149"/>
      <c r="C44" s="149"/>
      <c r="D44" s="149"/>
      <c r="E44" s="148"/>
      <c r="F44" s="148"/>
    </row>
    <row r="45" spans="1:6">
      <c r="A45" s="1"/>
      <c r="B45" s="149"/>
      <c r="C45" s="149"/>
      <c r="D45" s="149"/>
      <c r="E45" s="148"/>
      <c r="F45" s="148"/>
    </row>
    <row r="46" spans="1:6">
      <c r="A46" s="1"/>
      <c r="B46" s="149"/>
      <c r="C46" s="149"/>
      <c r="D46" s="149"/>
      <c r="E46" s="148"/>
      <c r="F46" s="148"/>
    </row>
    <row r="47" spans="1:6">
      <c r="A47" s="1"/>
      <c r="B47" s="149"/>
      <c r="C47" s="149"/>
      <c r="D47" s="149"/>
      <c r="E47" s="148"/>
      <c r="F47" s="148"/>
    </row>
    <row r="48" spans="1: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100"/>
  <sheetViews>
    <sheetView workbookViewId="0">
      <pane ySplit="8" topLeftCell="A90" activePane="bottomLeft" state="frozen"/>
      <selection pane="bottomLeft" activeCell="D21" sqref="D21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145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69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146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35.1" customHeight="1">
      <c r="A11" s="171"/>
      <c r="B11" s="168" t="s">
        <v>106</v>
      </c>
      <c r="C11" s="172" t="s">
        <v>151</v>
      </c>
      <c r="D11" s="168" t="s">
        <v>152</v>
      </c>
      <c r="E11" s="168" t="s">
        <v>153</v>
      </c>
      <c r="F11" s="169">
        <v>0.189</v>
      </c>
      <c r="G11" s="170"/>
      <c r="H11" s="170"/>
      <c r="I11" s="170">
        <f t="shared" ref="I11:I20" si="0">ROUND(F11*(G11+H11),2)</f>
        <v>0</v>
      </c>
      <c r="J11" s="168">
        <f t="shared" ref="J11:J20" si="1">ROUND(F11*(N11),2)</f>
        <v>23.21</v>
      </c>
      <c r="K11" s="1">
        <f t="shared" ref="K11:K20" si="2">ROUND(F11*(O11),2)</f>
        <v>0</v>
      </c>
      <c r="L11" s="1">
        <f t="shared" ref="L11:L20" si="3">ROUND(F11*(G11),2)</f>
        <v>0</v>
      </c>
      <c r="M11" s="1"/>
      <c r="N11" s="1">
        <v>122.78</v>
      </c>
      <c r="O11" s="1"/>
      <c r="P11" s="167">
        <f>ROUND(F11*(R11),3)</f>
        <v>0.23</v>
      </c>
      <c r="Q11" s="173"/>
      <c r="R11" s="173">
        <v>1.2185322000000001</v>
      </c>
      <c r="S11" s="167"/>
      <c r="Z11">
        <v>0</v>
      </c>
    </row>
    <row r="12" spans="1:26" ht="24.95" customHeight="1">
      <c r="A12" s="171"/>
      <c r="B12" s="168" t="s">
        <v>106</v>
      </c>
      <c r="C12" s="172" t="s">
        <v>154</v>
      </c>
      <c r="D12" s="168" t="s">
        <v>155</v>
      </c>
      <c r="E12" s="168" t="s">
        <v>153</v>
      </c>
      <c r="F12" s="169">
        <v>2.8397000000000001</v>
      </c>
      <c r="G12" s="170"/>
      <c r="H12" s="170"/>
      <c r="I12" s="170">
        <f t="shared" si="0"/>
        <v>0</v>
      </c>
      <c r="J12" s="168">
        <f t="shared" si="1"/>
        <v>116.37</v>
      </c>
      <c r="K12" s="1">
        <f t="shared" si="2"/>
        <v>0</v>
      </c>
      <c r="L12" s="1">
        <f t="shared" si="3"/>
        <v>0</v>
      </c>
      <c r="M12" s="1"/>
      <c r="N12" s="1">
        <v>40.98</v>
      </c>
      <c r="O12" s="1"/>
      <c r="P12" s="167">
        <f>ROUND(F12*(R12),3)</f>
        <v>0.60899999999999999</v>
      </c>
      <c r="Q12" s="173"/>
      <c r="R12" s="173">
        <v>0.21432000000000001</v>
      </c>
      <c r="S12" s="167"/>
      <c r="Z12">
        <v>0</v>
      </c>
    </row>
    <row r="13" spans="1:26" ht="35.1" customHeight="1">
      <c r="A13" s="171"/>
      <c r="B13" s="168" t="s">
        <v>106</v>
      </c>
      <c r="C13" s="172" t="s">
        <v>156</v>
      </c>
      <c r="D13" s="168" t="s">
        <v>157</v>
      </c>
      <c r="E13" s="168" t="s">
        <v>153</v>
      </c>
      <c r="F13" s="169">
        <v>2.2728600000000001</v>
      </c>
      <c r="G13" s="170"/>
      <c r="H13" s="170"/>
      <c r="I13" s="170">
        <f t="shared" si="0"/>
        <v>0</v>
      </c>
      <c r="J13" s="168">
        <f t="shared" si="1"/>
        <v>268.14999999999998</v>
      </c>
      <c r="K13" s="1">
        <f t="shared" si="2"/>
        <v>0</v>
      </c>
      <c r="L13" s="1">
        <f t="shared" si="3"/>
        <v>0</v>
      </c>
      <c r="M13" s="1"/>
      <c r="N13" s="1">
        <v>117.98</v>
      </c>
      <c r="O13" s="1"/>
      <c r="P13" s="167">
        <f>ROUND(F13*(R13),3)</f>
        <v>2.7629999999999999</v>
      </c>
      <c r="Q13" s="173"/>
      <c r="R13" s="173">
        <v>1.215809304</v>
      </c>
      <c r="S13" s="167"/>
      <c r="Z13">
        <v>0</v>
      </c>
    </row>
    <row r="14" spans="1:26" ht="24.95" customHeight="1">
      <c r="A14" s="171"/>
      <c r="B14" s="168" t="s">
        <v>106</v>
      </c>
      <c r="C14" s="172" t="s">
        <v>158</v>
      </c>
      <c r="D14" s="168" t="s">
        <v>159</v>
      </c>
      <c r="E14" s="168" t="s">
        <v>153</v>
      </c>
      <c r="F14" s="169">
        <v>2.46048</v>
      </c>
      <c r="G14" s="170"/>
      <c r="H14" s="170"/>
      <c r="I14" s="170">
        <f t="shared" si="0"/>
        <v>0</v>
      </c>
      <c r="J14" s="168">
        <f t="shared" si="1"/>
        <v>89.02</v>
      </c>
      <c r="K14" s="1">
        <f t="shared" si="2"/>
        <v>0</v>
      </c>
      <c r="L14" s="1">
        <f t="shared" si="3"/>
        <v>0</v>
      </c>
      <c r="M14" s="1"/>
      <c r="N14" s="1">
        <v>36.18</v>
      </c>
      <c r="O14" s="1"/>
      <c r="P14" s="167">
        <f>ROUND(F14*(R14),3)</f>
        <v>0.52700000000000002</v>
      </c>
      <c r="Q14" s="173"/>
      <c r="R14" s="173">
        <v>0.21432000000000001</v>
      </c>
      <c r="S14" s="167"/>
      <c r="Z14">
        <v>0</v>
      </c>
    </row>
    <row r="15" spans="1:26" ht="24.95" customHeight="1">
      <c r="A15" s="171"/>
      <c r="B15" s="168" t="s">
        <v>83</v>
      </c>
      <c r="C15" s="172" t="s">
        <v>160</v>
      </c>
      <c r="D15" s="168" t="s">
        <v>161</v>
      </c>
      <c r="E15" s="168" t="s">
        <v>86</v>
      </c>
      <c r="F15" s="169">
        <v>1.56</v>
      </c>
      <c r="G15" s="170"/>
      <c r="H15" s="170"/>
      <c r="I15" s="170">
        <f t="shared" si="0"/>
        <v>0</v>
      </c>
      <c r="J15" s="168">
        <f t="shared" si="1"/>
        <v>25.35</v>
      </c>
      <c r="K15" s="1">
        <f t="shared" si="2"/>
        <v>0</v>
      </c>
      <c r="L15" s="1">
        <f t="shared" si="3"/>
        <v>0</v>
      </c>
      <c r="M15" s="1"/>
      <c r="N15" s="1">
        <v>16.25</v>
      </c>
      <c r="O15" s="1"/>
      <c r="P15" s="167">
        <f>ROUND(F15*(R15),3)</f>
        <v>1.4E-2</v>
      </c>
      <c r="Q15" s="173"/>
      <c r="R15" s="173">
        <v>8.8000000000000005E-3</v>
      </c>
      <c r="S15" s="167"/>
      <c r="Z15">
        <v>0</v>
      </c>
    </row>
    <row r="16" spans="1:26" ht="24.95" customHeight="1">
      <c r="A16" s="171"/>
      <c r="B16" s="168" t="s">
        <v>83</v>
      </c>
      <c r="C16" s="172" t="s">
        <v>162</v>
      </c>
      <c r="D16" s="168" t="s">
        <v>163</v>
      </c>
      <c r="E16" s="168" t="s">
        <v>86</v>
      </c>
      <c r="F16" s="169">
        <v>1.56</v>
      </c>
      <c r="G16" s="170"/>
      <c r="H16" s="170"/>
      <c r="I16" s="170">
        <f t="shared" si="0"/>
        <v>0</v>
      </c>
      <c r="J16" s="168">
        <f t="shared" si="1"/>
        <v>9.27</v>
      </c>
      <c r="K16" s="1">
        <f t="shared" si="2"/>
        <v>0</v>
      </c>
      <c r="L16" s="1">
        <f t="shared" si="3"/>
        <v>0</v>
      </c>
      <c r="M16" s="1"/>
      <c r="N16" s="1">
        <v>5.9399999999999995</v>
      </c>
      <c r="O16" s="1"/>
      <c r="P16" s="167"/>
      <c r="Q16" s="173"/>
      <c r="R16" s="173"/>
      <c r="S16" s="167"/>
      <c r="Z16">
        <v>0</v>
      </c>
    </row>
    <row r="17" spans="1:26" ht="24.95" customHeight="1">
      <c r="A17" s="171"/>
      <c r="B17" s="168" t="s">
        <v>83</v>
      </c>
      <c r="C17" s="172" t="s">
        <v>164</v>
      </c>
      <c r="D17" s="168" t="s">
        <v>165</v>
      </c>
      <c r="E17" s="168" t="s">
        <v>86</v>
      </c>
      <c r="F17" s="169">
        <v>0.78</v>
      </c>
      <c r="G17" s="170"/>
      <c r="H17" s="170"/>
      <c r="I17" s="170">
        <f t="shared" si="0"/>
        <v>0</v>
      </c>
      <c r="J17" s="168">
        <f t="shared" si="1"/>
        <v>1.07</v>
      </c>
      <c r="K17" s="1">
        <f t="shared" si="2"/>
        <v>0</v>
      </c>
      <c r="L17" s="1">
        <f t="shared" si="3"/>
        <v>0</v>
      </c>
      <c r="M17" s="1"/>
      <c r="N17" s="1">
        <v>1.37</v>
      </c>
      <c r="O17" s="1"/>
      <c r="P17" s="167">
        <f>ROUND(F17*(R17),3)</f>
        <v>0</v>
      </c>
      <c r="Q17" s="173"/>
      <c r="R17" s="173">
        <v>5.9999999999999995E-4</v>
      </c>
      <c r="S17" s="167"/>
      <c r="Z17">
        <v>0</v>
      </c>
    </row>
    <row r="18" spans="1:26" ht="24.95" customHeight="1">
      <c r="A18" s="171"/>
      <c r="B18" s="168" t="s">
        <v>83</v>
      </c>
      <c r="C18" s="172" t="s">
        <v>166</v>
      </c>
      <c r="D18" s="168" t="s">
        <v>167</v>
      </c>
      <c r="E18" s="168" t="s">
        <v>127</v>
      </c>
      <c r="F18" s="169">
        <v>4.9399999999999999E-2</v>
      </c>
      <c r="G18" s="170"/>
      <c r="H18" s="170"/>
      <c r="I18" s="170">
        <f t="shared" si="0"/>
        <v>0</v>
      </c>
      <c r="J18" s="168">
        <f t="shared" si="1"/>
        <v>64.98</v>
      </c>
      <c r="K18" s="1">
        <f t="shared" si="2"/>
        <v>0</v>
      </c>
      <c r="L18" s="1">
        <f t="shared" si="3"/>
        <v>0</v>
      </c>
      <c r="M18" s="1"/>
      <c r="N18" s="1">
        <v>1315.47</v>
      </c>
      <c r="O18" s="1"/>
      <c r="P18" s="167">
        <f>ROUND(F18*(R18),3)</f>
        <v>0.05</v>
      </c>
      <c r="Q18" s="173"/>
      <c r="R18" s="173">
        <v>1.0117799999999999</v>
      </c>
      <c r="S18" s="167"/>
      <c r="Z18">
        <v>0</v>
      </c>
    </row>
    <row r="19" spans="1:26" ht="24.95" customHeight="1">
      <c r="A19" s="171"/>
      <c r="B19" s="168" t="s">
        <v>83</v>
      </c>
      <c r="C19" s="172" t="s">
        <v>168</v>
      </c>
      <c r="D19" s="168" t="s">
        <v>1090</v>
      </c>
      <c r="E19" s="168" t="s">
        <v>169</v>
      </c>
      <c r="F19" s="169">
        <v>4</v>
      </c>
      <c r="G19" s="170"/>
      <c r="H19" s="170"/>
      <c r="I19" s="170">
        <f t="shared" si="0"/>
        <v>0</v>
      </c>
      <c r="J19" s="168">
        <f t="shared" si="1"/>
        <v>66.44</v>
      </c>
      <c r="K19" s="1">
        <f t="shared" si="2"/>
        <v>0</v>
      </c>
      <c r="L19" s="1">
        <f t="shared" si="3"/>
        <v>0</v>
      </c>
      <c r="M19" s="1"/>
      <c r="N19" s="1">
        <v>16.61</v>
      </c>
      <c r="O19" s="1"/>
      <c r="P19" s="167">
        <f>ROUND(F19*(R19),3)</f>
        <v>9.1999999999999998E-2</v>
      </c>
      <c r="Q19" s="173"/>
      <c r="R19" s="173">
        <v>2.3025500000000001E-2</v>
      </c>
      <c r="S19" s="167"/>
      <c r="Z19">
        <v>0</v>
      </c>
    </row>
    <row r="20" spans="1:26" ht="24.95" customHeight="1">
      <c r="A20" s="171"/>
      <c r="B20" s="168" t="s">
        <v>83</v>
      </c>
      <c r="C20" s="172" t="s">
        <v>170</v>
      </c>
      <c r="D20" s="168" t="s">
        <v>1091</v>
      </c>
      <c r="E20" s="168" t="s">
        <v>169</v>
      </c>
      <c r="F20" s="169">
        <v>3</v>
      </c>
      <c r="G20" s="170"/>
      <c r="H20" s="170"/>
      <c r="I20" s="170">
        <f t="shared" si="0"/>
        <v>0</v>
      </c>
      <c r="J20" s="168">
        <f t="shared" si="1"/>
        <v>75.75</v>
      </c>
      <c r="K20" s="1">
        <f t="shared" si="2"/>
        <v>0</v>
      </c>
      <c r="L20" s="1">
        <f t="shared" si="3"/>
        <v>0</v>
      </c>
      <c r="M20" s="1"/>
      <c r="N20" s="1">
        <v>25.25</v>
      </c>
      <c r="O20" s="1"/>
      <c r="P20" s="167">
        <f>ROUND(F20*(R20),3)</f>
        <v>0.10299999999999999</v>
      </c>
      <c r="Q20" s="173"/>
      <c r="R20" s="173">
        <v>3.4480499999999997E-2</v>
      </c>
      <c r="S20" s="167"/>
      <c r="Z20">
        <v>0</v>
      </c>
    </row>
    <row r="21" spans="1:26">
      <c r="A21" s="156"/>
      <c r="B21" s="156"/>
      <c r="C21" s="156"/>
      <c r="D21" s="156" t="s">
        <v>146</v>
      </c>
      <c r="E21" s="156"/>
      <c r="F21" s="167"/>
      <c r="G21" s="159">
        <f>ROUND((SUM(L10:L20))/1,2)</f>
        <v>0</v>
      </c>
      <c r="H21" s="159">
        <f>ROUND((SUM(M10:M20))/1,2)</f>
        <v>0</v>
      </c>
      <c r="I21" s="159">
        <f>ROUND((SUM(I10:I20))/1,2)</f>
        <v>0</v>
      </c>
      <c r="J21" s="156"/>
      <c r="K21" s="156"/>
      <c r="L21" s="156">
        <f>ROUND((SUM(L10:L20))/1,2)</f>
        <v>0</v>
      </c>
      <c r="M21" s="156">
        <f>ROUND((SUM(M10:M20))/1,2)</f>
        <v>0</v>
      </c>
      <c r="N21" s="156"/>
      <c r="O21" s="156"/>
      <c r="P21" s="174">
        <f>ROUND((SUM(P10:P20))/1,2)</f>
        <v>4.3899999999999997</v>
      </c>
      <c r="Q21" s="153"/>
      <c r="R21" s="153"/>
      <c r="S21" s="174">
        <f>ROUND((SUM(S10:S20))/1,2)</f>
        <v>0</v>
      </c>
      <c r="T21" s="153"/>
      <c r="U21" s="153"/>
      <c r="V21" s="153"/>
      <c r="W21" s="153"/>
      <c r="X21" s="153"/>
      <c r="Y21" s="153"/>
      <c r="Z21" s="153"/>
    </row>
    <row r="22" spans="1:26">
      <c r="A22" s="1"/>
      <c r="B22" s="1"/>
      <c r="C22" s="1"/>
      <c r="D22" s="1"/>
      <c r="E22" s="1"/>
      <c r="F22" s="163"/>
      <c r="G22" s="149"/>
      <c r="H22" s="149"/>
      <c r="I22" s="149"/>
      <c r="J22" s="1"/>
      <c r="K22" s="1"/>
      <c r="L22" s="1"/>
      <c r="M22" s="1"/>
      <c r="N22" s="1"/>
      <c r="O22" s="1"/>
      <c r="P22" s="1"/>
      <c r="S22" s="1"/>
    </row>
    <row r="23" spans="1:26">
      <c r="A23" s="156"/>
      <c r="B23" s="156"/>
      <c r="C23" s="156"/>
      <c r="D23" s="156" t="s">
        <v>70</v>
      </c>
      <c r="E23" s="156"/>
      <c r="F23" s="167"/>
      <c r="G23" s="157"/>
      <c r="H23" s="157"/>
      <c r="I23" s="157"/>
      <c r="J23" s="156"/>
      <c r="K23" s="156"/>
      <c r="L23" s="156"/>
      <c r="M23" s="156"/>
      <c r="N23" s="156"/>
      <c r="O23" s="156"/>
      <c r="P23" s="156"/>
      <c r="Q23" s="153"/>
      <c r="R23" s="153"/>
      <c r="S23" s="156"/>
      <c r="T23" s="153"/>
      <c r="U23" s="153"/>
      <c r="V23" s="153"/>
      <c r="W23" s="153"/>
      <c r="X23" s="153"/>
      <c r="Y23" s="153"/>
      <c r="Z23" s="153"/>
    </row>
    <row r="24" spans="1:26" ht="24.95" customHeight="1">
      <c r="A24" s="171"/>
      <c r="B24" s="168" t="s">
        <v>83</v>
      </c>
      <c r="C24" s="172" t="s">
        <v>171</v>
      </c>
      <c r="D24" s="168" t="s">
        <v>172</v>
      </c>
      <c r="E24" s="168" t="s">
        <v>111</v>
      </c>
      <c r="F24" s="169">
        <v>183.7</v>
      </c>
      <c r="G24" s="170"/>
      <c r="H24" s="170"/>
      <c r="I24" s="170">
        <f>ROUND(F24*(G24+H24),2)</f>
        <v>0</v>
      </c>
      <c r="J24" s="168">
        <f>ROUND(F24*(N24),2)</f>
        <v>931.36</v>
      </c>
      <c r="K24" s="1">
        <f>ROUND(F24*(O24),2)</f>
        <v>0</v>
      </c>
      <c r="L24" s="1">
        <f>ROUND(F24*(G24),2)</f>
        <v>0</v>
      </c>
      <c r="M24" s="1"/>
      <c r="N24" s="1">
        <v>5.07</v>
      </c>
      <c r="O24" s="1"/>
      <c r="P24" s="167">
        <f>ROUND(F24*(R24),3)</f>
        <v>1.617</v>
      </c>
      <c r="Q24" s="173"/>
      <c r="R24" s="173">
        <v>8.8000000000000005E-3</v>
      </c>
      <c r="S24" s="167"/>
      <c r="Z24">
        <v>0</v>
      </c>
    </row>
    <row r="25" spans="1:26" ht="24.95" customHeight="1">
      <c r="A25" s="171"/>
      <c r="B25" s="168" t="s">
        <v>173</v>
      </c>
      <c r="C25" s="172" t="s">
        <v>174</v>
      </c>
      <c r="D25" s="168" t="s">
        <v>175</v>
      </c>
      <c r="E25" s="168" t="s">
        <v>111</v>
      </c>
      <c r="F25" s="169">
        <v>183.7</v>
      </c>
      <c r="G25" s="170"/>
      <c r="H25" s="170"/>
      <c r="I25" s="170">
        <f>ROUND(F25*(G25+H25),2)</f>
        <v>0</v>
      </c>
      <c r="J25" s="168">
        <f>ROUND(F25*(N25),2)</f>
        <v>1882.93</v>
      </c>
      <c r="K25" s="1">
        <f>ROUND(F25*(O25),2)</f>
        <v>0</v>
      </c>
      <c r="L25" s="1"/>
      <c r="M25" s="1">
        <f>ROUND(F25*(H25),2)</f>
        <v>0</v>
      </c>
      <c r="N25" s="1">
        <v>10.25</v>
      </c>
      <c r="O25" s="1"/>
      <c r="P25" s="167"/>
      <c r="Q25" s="173"/>
      <c r="R25" s="173"/>
      <c r="S25" s="167"/>
      <c r="Z25">
        <v>0</v>
      </c>
    </row>
    <row r="26" spans="1:26" ht="24.95" customHeight="1">
      <c r="A26" s="171"/>
      <c r="B26" s="168" t="s">
        <v>83</v>
      </c>
      <c r="C26" s="172" t="s">
        <v>176</v>
      </c>
      <c r="D26" s="168" t="s">
        <v>177</v>
      </c>
      <c r="E26" s="168" t="s">
        <v>86</v>
      </c>
      <c r="F26" s="169">
        <v>55.109999999999992</v>
      </c>
      <c r="G26" s="170"/>
      <c r="H26" s="170"/>
      <c r="I26" s="170">
        <f>ROUND(F26*(G26+H26),2)</f>
        <v>0</v>
      </c>
      <c r="J26" s="168">
        <f>ROUND(F26*(N26),2)</f>
        <v>408.37</v>
      </c>
      <c r="K26" s="1">
        <f>ROUND(F26*(O26),2)</f>
        <v>0</v>
      </c>
      <c r="L26" s="1">
        <f>ROUND(F26*(G26),2)</f>
        <v>0</v>
      </c>
      <c r="M26" s="1"/>
      <c r="N26" s="1">
        <v>7.41</v>
      </c>
      <c r="O26" s="1"/>
      <c r="P26" s="167">
        <f>ROUND(F26*(R26),3)</f>
        <v>4.0949999999999998</v>
      </c>
      <c r="Q26" s="173"/>
      <c r="R26" s="173">
        <v>7.4300000000000005E-2</v>
      </c>
      <c r="S26" s="167"/>
      <c r="Z26">
        <v>0</v>
      </c>
    </row>
    <row r="27" spans="1:26" ht="35.1" customHeight="1">
      <c r="A27" s="171"/>
      <c r="B27" s="168" t="s">
        <v>83</v>
      </c>
      <c r="C27" s="172" t="s">
        <v>178</v>
      </c>
      <c r="D27" s="168" t="s">
        <v>179</v>
      </c>
      <c r="E27" s="168" t="s">
        <v>86</v>
      </c>
      <c r="F27" s="169">
        <v>173.73299999999998</v>
      </c>
      <c r="G27" s="170"/>
      <c r="H27" s="170"/>
      <c r="I27" s="170">
        <f>ROUND(F27*(G27+H27),2)</f>
        <v>0</v>
      </c>
      <c r="J27" s="168">
        <f>ROUND(F27*(N27),2)</f>
        <v>5842.64</v>
      </c>
      <c r="K27" s="1">
        <f>ROUND(F27*(O27),2)</f>
        <v>0</v>
      </c>
      <c r="L27" s="1">
        <f>ROUND(F27*(G27),2)</f>
        <v>0</v>
      </c>
      <c r="M27" s="1"/>
      <c r="N27" s="1">
        <v>33.630000000000003</v>
      </c>
      <c r="O27" s="1"/>
      <c r="P27" s="167">
        <f>ROUND(F27*(R27),3)</f>
        <v>2.94</v>
      </c>
      <c r="Q27" s="173"/>
      <c r="R27" s="173">
        <v>1.6920000000000001E-2</v>
      </c>
      <c r="S27" s="167"/>
      <c r="Z27">
        <v>0</v>
      </c>
    </row>
    <row r="28" spans="1:26" ht="24.95" customHeight="1">
      <c r="A28" s="171"/>
      <c r="B28" s="168" t="s">
        <v>106</v>
      </c>
      <c r="C28" s="172" t="s">
        <v>180</v>
      </c>
      <c r="D28" s="168" t="s">
        <v>181</v>
      </c>
      <c r="E28" s="168" t="s">
        <v>86</v>
      </c>
      <c r="F28" s="169">
        <v>173.733</v>
      </c>
      <c r="G28" s="170"/>
      <c r="H28" s="170"/>
      <c r="I28" s="170">
        <f>ROUND(F28*(G28+H28),2)</f>
        <v>0</v>
      </c>
      <c r="J28" s="168">
        <f>ROUND(F28*(N28),2)</f>
        <v>2314.12</v>
      </c>
      <c r="K28" s="1">
        <f>ROUND(F28*(O28),2)</f>
        <v>0</v>
      </c>
      <c r="L28" s="1">
        <f>ROUND(F28*(G28),2)</f>
        <v>0</v>
      </c>
      <c r="M28" s="1"/>
      <c r="N28" s="1">
        <v>13.32</v>
      </c>
      <c r="O28" s="1"/>
      <c r="P28" s="167">
        <f>ROUND(F28*(R28),3)</f>
        <v>9.9640000000000004</v>
      </c>
      <c r="Q28" s="173"/>
      <c r="R28" s="173">
        <v>5.7349999999999998E-2</v>
      </c>
      <c r="S28" s="167"/>
      <c r="Z28">
        <v>0</v>
      </c>
    </row>
    <row r="29" spans="1:26">
      <c r="A29" s="156"/>
      <c r="B29" s="156"/>
      <c r="C29" s="156"/>
      <c r="D29" s="156" t="s">
        <v>70</v>
      </c>
      <c r="E29" s="156"/>
      <c r="F29" s="167"/>
      <c r="G29" s="159">
        <f>ROUND((SUM(L23:L28))/1,2)</f>
        <v>0</v>
      </c>
      <c r="H29" s="159">
        <f>ROUND((SUM(M23:M28))/1,2)</f>
        <v>0</v>
      </c>
      <c r="I29" s="159">
        <f>ROUND((SUM(I23:I28))/1,2)</f>
        <v>0</v>
      </c>
      <c r="J29" s="156"/>
      <c r="K29" s="156"/>
      <c r="L29" s="156">
        <f>ROUND((SUM(L23:L28))/1,2)</f>
        <v>0</v>
      </c>
      <c r="M29" s="156">
        <f>ROUND((SUM(M23:M28))/1,2)</f>
        <v>0</v>
      </c>
      <c r="N29" s="156"/>
      <c r="O29" s="156"/>
      <c r="P29" s="174">
        <f>ROUND((SUM(P23:P28))/1,2)</f>
        <v>18.62</v>
      </c>
      <c r="Q29" s="153"/>
      <c r="R29" s="153"/>
      <c r="S29" s="174">
        <f>ROUND((SUM(S23:S28))/1,2)</f>
        <v>0</v>
      </c>
      <c r="T29" s="153"/>
      <c r="U29" s="153"/>
      <c r="V29" s="153"/>
      <c r="W29" s="153"/>
      <c r="X29" s="153"/>
      <c r="Y29" s="153"/>
      <c r="Z29" s="153"/>
    </row>
    <row r="30" spans="1:26">
      <c r="A30" s="1"/>
      <c r="B30" s="1"/>
      <c r="C30" s="1"/>
      <c r="D30" s="1"/>
      <c r="E30" s="1"/>
      <c r="F30" s="163"/>
      <c r="G30" s="149"/>
      <c r="H30" s="149"/>
      <c r="I30" s="149"/>
      <c r="J30" s="1"/>
      <c r="K30" s="1"/>
      <c r="L30" s="1"/>
      <c r="M30" s="1"/>
      <c r="N30" s="1"/>
      <c r="O30" s="1"/>
      <c r="P30" s="1"/>
      <c r="S30" s="1"/>
    </row>
    <row r="31" spans="1:26">
      <c r="A31" s="156"/>
      <c r="B31" s="156"/>
      <c r="C31" s="156"/>
      <c r="D31" s="156" t="s">
        <v>71</v>
      </c>
      <c r="E31" s="156"/>
      <c r="F31" s="167"/>
      <c r="G31" s="157"/>
      <c r="H31" s="157"/>
      <c r="I31" s="157"/>
      <c r="J31" s="156"/>
      <c r="K31" s="156"/>
      <c r="L31" s="156"/>
      <c r="M31" s="156"/>
      <c r="N31" s="156"/>
      <c r="O31" s="156"/>
      <c r="P31" s="156"/>
      <c r="Q31" s="153"/>
      <c r="R31" s="153"/>
      <c r="S31" s="156"/>
      <c r="T31" s="153"/>
      <c r="U31" s="153"/>
      <c r="V31" s="153"/>
      <c r="W31" s="153"/>
      <c r="X31" s="153"/>
      <c r="Y31" s="153"/>
      <c r="Z31" s="153"/>
    </row>
    <row r="32" spans="1:26" ht="24.95" customHeight="1">
      <c r="A32" s="171"/>
      <c r="B32" s="168" t="s">
        <v>83</v>
      </c>
      <c r="C32" s="172" t="s">
        <v>109</v>
      </c>
      <c r="D32" s="168" t="s">
        <v>110</v>
      </c>
      <c r="E32" s="168" t="s">
        <v>111</v>
      </c>
      <c r="F32" s="169">
        <v>579.11</v>
      </c>
      <c r="G32" s="170"/>
      <c r="H32" s="170"/>
      <c r="I32" s="170">
        <f t="shared" ref="I32:I51" si="4">ROUND(F32*(G32+H32),2)</f>
        <v>0</v>
      </c>
      <c r="J32" s="168">
        <f t="shared" ref="J32:J51" si="5">ROUND(F32*(N32),2)</f>
        <v>1494.1</v>
      </c>
      <c r="K32" s="1">
        <f t="shared" ref="K32:K51" si="6">ROUND(F32*(O32),2)</f>
        <v>0</v>
      </c>
      <c r="L32" s="1">
        <f t="shared" ref="L32:L51" si="7">ROUND(F32*(G32),2)</f>
        <v>0</v>
      </c>
      <c r="M32" s="1"/>
      <c r="N32" s="1">
        <v>2.58</v>
      </c>
      <c r="O32" s="1"/>
      <c r="P32" s="167">
        <f>ROUND(F32*(R32),3)</f>
        <v>0.51500000000000001</v>
      </c>
      <c r="Q32" s="173"/>
      <c r="R32" s="173">
        <v>8.8999999999999995E-4</v>
      </c>
      <c r="S32" s="167"/>
      <c r="Z32">
        <v>0</v>
      </c>
    </row>
    <row r="33" spans="1:26" ht="24.95" customHeight="1">
      <c r="A33" s="171"/>
      <c r="B33" s="168" t="s">
        <v>122</v>
      </c>
      <c r="C33" s="172" t="s">
        <v>182</v>
      </c>
      <c r="D33" s="168" t="s">
        <v>183</v>
      </c>
      <c r="E33" s="168" t="s">
        <v>169</v>
      </c>
      <c r="F33" s="169">
        <v>32</v>
      </c>
      <c r="G33" s="170"/>
      <c r="H33" s="170"/>
      <c r="I33" s="170">
        <f t="shared" si="4"/>
        <v>0</v>
      </c>
      <c r="J33" s="168">
        <f t="shared" si="5"/>
        <v>14.4</v>
      </c>
      <c r="K33" s="1">
        <f t="shared" si="6"/>
        <v>0</v>
      </c>
      <c r="L33" s="1">
        <f t="shared" si="7"/>
        <v>0</v>
      </c>
      <c r="M33" s="1"/>
      <c r="N33" s="1">
        <v>0.45</v>
      </c>
      <c r="O33" s="1"/>
      <c r="P33" s="167"/>
      <c r="Q33" s="173"/>
      <c r="R33" s="173"/>
      <c r="S33" s="167"/>
      <c r="Z33">
        <v>0</v>
      </c>
    </row>
    <row r="34" spans="1:26" ht="24.95" customHeight="1">
      <c r="A34" s="171"/>
      <c r="B34" s="168" t="s">
        <v>122</v>
      </c>
      <c r="C34" s="172" t="s">
        <v>184</v>
      </c>
      <c r="D34" s="168" t="s">
        <v>185</v>
      </c>
      <c r="E34" s="168" t="s">
        <v>169</v>
      </c>
      <c r="F34" s="169">
        <v>130</v>
      </c>
      <c r="G34" s="170"/>
      <c r="H34" s="170"/>
      <c r="I34" s="170">
        <f t="shared" si="4"/>
        <v>0</v>
      </c>
      <c r="J34" s="168">
        <f t="shared" si="5"/>
        <v>97.5</v>
      </c>
      <c r="K34" s="1">
        <f t="shared" si="6"/>
        <v>0</v>
      </c>
      <c r="L34" s="1">
        <f t="shared" si="7"/>
        <v>0</v>
      </c>
      <c r="M34" s="1"/>
      <c r="N34" s="1">
        <v>0.75</v>
      </c>
      <c r="O34" s="1"/>
      <c r="P34" s="167"/>
      <c r="Q34" s="173"/>
      <c r="R34" s="173"/>
      <c r="S34" s="167"/>
      <c r="Z34">
        <v>0</v>
      </c>
    </row>
    <row r="35" spans="1:26" ht="24.95" customHeight="1">
      <c r="A35" s="171"/>
      <c r="B35" s="168" t="s">
        <v>122</v>
      </c>
      <c r="C35" s="172" t="s">
        <v>186</v>
      </c>
      <c r="D35" s="168" t="s">
        <v>187</v>
      </c>
      <c r="E35" s="168" t="s">
        <v>86</v>
      </c>
      <c r="F35" s="169">
        <v>4.9192</v>
      </c>
      <c r="G35" s="170"/>
      <c r="H35" s="170"/>
      <c r="I35" s="170">
        <f t="shared" si="4"/>
        <v>0</v>
      </c>
      <c r="J35" s="168">
        <f t="shared" si="5"/>
        <v>48.7</v>
      </c>
      <c r="K35" s="1">
        <f t="shared" si="6"/>
        <v>0</v>
      </c>
      <c r="L35" s="1">
        <f t="shared" si="7"/>
        <v>0</v>
      </c>
      <c r="M35" s="1"/>
      <c r="N35" s="1">
        <v>9.9</v>
      </c>
      <c r="O35" s="1"/>
      <c r="P35" s="167">
        <f>ROUND(F35*(R35),3)</f>
        <v>1.0999999999999999E-2</v>
      </c>
      <c r="Q35" s="173"/>
      <c r="R35" s="173">
        <v>2.2499999999999998E-3</v>
      </c>
      <c r="S35" s="167">
        <f>ROUND(F35*(X35),3)</f>
        <v>0.36899999999999999</v>
      </c>
      <c r="X35">
        <v>7.4999999999999997E-2</v>
      </c>
      <c r="Z35">
        <v>0</v>
      </c>
    </row>
    <row r="36" spans="1:26" ht="24.95" customHeight="1">
      <c r="A36" s="171"/>
      <c r="B36" s="168" t="s">
        <v>122</v>
      </c>
      <c r="C36" s="172" t="s">
        <v>188</v>
      </c>
      <c r="D36" s="168" t="s">
        <v>189</v>
      </c>
      <c r="E36" s="168" t="s">
        <v>86</v>
      </c>
      <c r="F36" s="169">
        <v>12.284800000000001</v>
      </c>
      <c r="G36" s="170"/>
      <c r="H36" s="170"/>
      <c r="I36" s="170">
        <f t="shared" si="4"/>
        <v>0</v>
      </c>
      <c r="J36" s="168">
        <f t="shared" si="5"/>
        <v>82.43</v>
      </c>
      <c r="K36" s="1">
        <f t="shared" si="6"/>
        <v>0</v>
      </c>
      <c r="L36" s="1">
        <f t="shared" si="7"/>
        <v>0</v>
      </c>
      <c r="M36" s="1"/>
      <c r="N36" s="1">
        <v>6.71</v>
      </c>
      <c r="O36" s="1"/>
      <c r="P36" s="167">
        <f>ROUND(F36*(R36),3)</f>
        <v>1.2999999999999999E-2</v>
      </c>
      <c r="Q36" s="173"/>
      <c r="R36" s="173">
        <v>1.0300000000000001E-3</v>
      </c>
      <c r="S36" s="167">
        <f>ROUND(F36*(X36),3)</f>
        <v>0.76200000000000001</v>
      </c>
      <c r="X36">
        <v>6.2E-2</v>
      </c>
      <c r="Z36">
        <v>0</v>
      </c>
    </row>
    <row r="37" spans="1:26" ht="24.95" customHeight="1">
      <c r="A37" s="171"/>
      <c r="B37" s="168" t="s">
        <v>122</v>
      </c>
      <c r="C37" s="172" t="s">
        <v>190</v>
      </c>
      <c r="D37" s="168" t="s">
        <v>191</v>
      </c>
      <c r="E37" s="168" t="s">
        <v>86</v>
      </c>
      <c r="F37" s="169">
        <v>23.215999999999998</v>
      </c>
      <c r="G37" s="170"/>
      <c r="H37" s="170"/>
      <c r="I37" s="170">
        <f t="shared" si="4"/>
        <v>0</v>
      </c>
      <c r="J37" s="168">
        <f t="shared" si="5"/>
        <v>114.22</v>
      </c>
      <c r="K37" s="1">
        <f t="shared" si="6"/>
        <v>0</v>
      </c>
      <c r="L37" s="1">
        <f t="shared" si="7"/>
        <v>0</v>
      </c>
      <c r="M37" s="1"/>
      <c r="N37" s="1">
        <v>4.92</v>
      </c>
      <c r="O37" s="1"/>
      <c r="P37" s="167">
        <f>ROUND(F37*(R37),3)</f>
        <v>2.1999999999999999E-2</v>
      </c>
      <c r="Q37" s="173"/>
      <c r="R37" s="173">
        <v>9.3999999999999997E-4</v>
      </c>
      <c r="S37" s="167">
        <f>ROUND(F37*(X37),3)</f>
        <v>1.254</v>
      </c>
      <c r="X37">
        <v>5.3999999999999999E-2</v>
      </c>
      <c r="Z37">
        <v>0</v>
      </c>
    </row>
    <row r="38" spans="1:26" ht="24.95" customHeight="1">
      <c r="A38" s="171"/>
      <c r="B38" s="168" t="s">
        <v>122</v>
      </c>
      <c r="C38" s="172" t="s">
        <v>192</v>
      </c>
      <c r="D38" s="168" t="s">
        <v>193</v>
      </c>
      <c r="E38" s="168" t="s">
        <v>86</v>
      </c>
      <c r="F38" s="169">
        <v>268.45</v>
      </c>
      <c r="G38" s="170"/>
      <c r="H38" s="170"/>
      <c r="I38" s="170">
        <f t="shared" si="4"/>
        <v>0</v>
      </c>
      <c r="J38" s="168">
        <f t="shared" si="5"/>
        <v>1055.01</v>
      </c>
      <c r="K38" s="1">
        <f t="shared" si="6"/>
        <v>0</v>
      </c>
      <c r="L38" s="1">
        <f t="shared" si="7"/>
        <v>0</v>
      </c>
      <c r="M38" s="1"/>
      <c r="N38" s="1">
        <v>3.93</v>
      </c>
      <c r="O38" s="1"/>
      <c r="P38" s="167">
        <f>ROUND(F38*(R38),3)</f>
        <v>0.22500000000000001</v>
      </c>
      <c r="Q38" s="173"/>
      <c r="R38" s="173">
        <v>8.4000000000000003E-4</v>
      </c>
      <c r="S38" s="167">
        <f>ROUND(F38*(X38),3)</f>
        <v>12.617000000000001</v>
      </c>
      <c r="X38">
        <v>4.7E-2</v>
      </c>
      <c r="Z38">
        <v>0</v>
      </c>
    </row>
    <row r="39" spans="1:26" ht="24.95" customHeight="1">
      <c r="A39" s="171"/>
      <c r="B39" s="168" t="s">
        <v>122</v>
      </c>
      <c r="C39" s="172" t="s">
        <v>194</v>
      </c>
      <c r="D39" s="168" t="s">
        <v>195</v>
      </c>
      <c r="E39" s="168" t="s">
        <v>169</v>
      </c>
      <c r="F39" s="169">
        <v>10</v>
      </c>
      <c r="G39" s="170"/>
      <c r="H39" s="170"/>
      <c r="I39" s="170">
        <f t="shared" si="4"/>
        <v>0</v>
      </c>
      <c r="J39" s="168">
        <f t="shared" si="5"/>
        <v>6.5</v>
      </c>
      <c r="K39" s="1">
        <f t="shared" si="6"/>
        <v>0</v>
      </c>
      <c r="L39" s="1">
        <f t="shared" si="7"/>
        <v>0</v>
      </c>
      <c r="M39" s="1"/>
      <c r="N39" s="1">
        <v>0.65</v>
      </c>
      <c r="O39" s="1"/>
      <c r="P39" s="167"/>
      <c r="Q39" s="173"/>
      <c r="R39" s="173"/>
      <c r="S39" s="167"/>
      <c r="Z39">
        <v>0</v>
      </c>
    </row>
    <row r="40" spans="1:26" ht="24.95" customHeight="1">
      <c r="A40" s="171"/>
      <c r="B40" s="168" t="s">
        <v>122</v>
      </c>
      <c r="C40" s="172" t="s">
        <v>196</v>
      </c>
      <c r="D40" s="168" t="s">
        <v>197</v>
      </c>
      <c r="E40" s="168" t="s">
        <v>169</v>
      </c>
      <c r="F40" s="169">
        <v>3</v>
      </c>
      <c r="G40" s="170"/>
      <c r="H40" s="170"/>
      <c r="I40" s="170">
        <f t="shared" si="4"/>
        <v>0</v>
      </c>
      <c r="J40" s="168">
        <f t="shared" si="5"/>
        <v>7.68</v>
      </c>
      <c r="K40" s="1">
        <f t="shared" si="6"/>
        <v>0</v>
      </c>
      <c r="L40" s="1">
        <f t="shared" si="7"/>
        <v>0</v>
      </c>
      <c r="M40" s="1"/>
      <c r="N40" s="1">
        <v>2.56</v>
      </c>
      <c r="O40" s="1"/>
      <c r="P40" s="167"/>
      <c r="Q40" s="173"/>
      <c r="R40" s="173"/>
      <c r="S40" s="167"/>
      <c r="Z40">
        <v>0</v>
      </c>
    </row>
    <row r="41" spans="1:26" ht="24.95" customHeight="1">
      <c r="A41" s="171"/>
      <c r="B41" s="168" t="s">
        <v>122</v>
      </c>
      <c r="C41" s="172" t="s">
        <v>198</v>
      </c>
      <c r="D41" s="168" t="s">
        <v>199</v>
      </c>
      <c r="E41" s="168" t="s">
        <v>86</v>
      </c>
      <c r="F41" s="169">
        <v>20.104000000000003</v>
      </c>
      <c r="G41" s="170"/>
      <c r="H41" s="170"/>
      <c r="I41" s="170">
        <f t="shared" si="4"/>
        <v>0</v>
      </c>
      <c r="J41" s="168">
        <f t="shared" si="5"/>
        <v>90.47</v>
      </c>
      <c r="K41" s="1">
        <f t="shared" si="6"/>
        <v>0</v>
      </c>
      <c r="L41" s="1">
        <f t="shared" si="7"/>
        <v>0</v>
      </c>
      <c r="M41" s="1"/>
      <c r="N41" s="1">
        <v>4.5</v>
      </c>
      <c r="O41" s="1"/>
      <c r="P41" s="167">
        <f>ROUND(F41*(R41),3)</f>
        <v>2.4E-2</v>
      </c>
      <c r="Q41" s="173"/>
      <c r="R41" s="173">
        <v>1.1999999999999999E-3</v>
      </c>
      <c r="S41" s="167">
        <f>ROUND(F41*(X41),3)</f>
        <v>1.7689999999999999</v>
      </c>
      <c r="X41">
        <v>8.7999999999999995E-2</v>
      </c>
      <c r="Z41">
        <v>0</v>
      </c>
    </row>
    <row r="42" spans="1:26" ht="24.95" customHeight="1">
      <c r="A42" s="171"/>
      <c r="B42" s="168" t="s">
        <v>122</v>
      </c>
      <c r="C42" s="172" t="s">
        <v>200</v>
      </c>
      <c r="D42" s="168" t="s">
        <v>201</v>
      </c>
      <c r="E42" s="168" t="s">
        <v>86</v>
      </c>
      <c r="F42" s="169">
        <v>7.0594999999999999</v>
      </c>
      <c r="G42" s="170"/>
      <c r="H42" s="170"/>
      <c r="I42" s="170">
        <f t="shared" si="4"/>
        <v>0</v>
      </c>
      <c r="J42" s="168">
        <f t="shared" si="5"/>
        <v>16.66</v>
      </c>
      <c r="K42" s="1">
        <f t="shared" si="6"/>
        <v>0</v>
      </c>
      <c r="L42" s="1">
        <f t="shared" si="7"/>
        <v>0</v>
      </c>
      <c r="M42" s="1"/>
      <c r="N42" s="1">
        <v>2.36</v>
      </c>
      <c r="O42" s="1"/>
      <c r="P42" s="167">
        <f>ROUND(F42*(R42),3)</f>
        <v>6.0000000000000001E-3</v>
      </c>
      <c r="Q42" s="173"/>
      <c r="R42" s="173">
        <v>8.5262399999999996E-4</v>
      </c>
      <c r="S42" s="167">
        <f>ROUND(F42*(X42),3)</f>
        <v>0.38100000000000001</v>
      </c>
      <c r="X42">
        <v>5.3999999999999999E-2</v>
      </c>
      <c r="Z42">
        <v>0</v>
      </c>
    </row>
    <row r="43" spans="1:26" ht="24.95" customHeight="1">
      <c r="A43" s="171"/>
      <c r="B43" s="168" t="s">
        <v>122</v>
      </c>
      <c r="C43" s="172" t="s">
        <v>202</v>
      </c>
      <c r="D43" s="168" t="s">
        <v>203</v>
      </c>
      <c r="E43" s="168" t="s">
        <v>86</v>
      </c>
      <c r="F43" s="169">
        <v>7.1999999999999993</v>
      </c>
      <c r="G43" s="170"/>
      <c r="H43" s="170"/>
      <c r="I43" s="170">
        <f t="shared" si="4"/>
        <v>0</v>
      </c>
      <c r="J43" s="168">
        <f t="shared" si="5"/>
        <v>11.52</v>
      </c>
      <c r="K43" s="1">
        <f t="shared" si="6"/>
        <v>0</v>
      </c>
      <c r="L43" s="1">
        <f t="shared" si="7"/>
        <v>0</v>
      </c>
      <c r="M43" s="1"/>
      <c r="N43" s="1">
        <v>1.6</v>
      </c>
      <c r="O43" s="1"/>
      <c r="P43" s="167">
        <f>ROUND(F43*(R43),3)</f>
        <v>4.0000000000000001E-3</v>
      </c>
      <c r="Q43" s="173"/>
      <c r="R43" s="173">
        <v>5.2716000000000004E-4</v>
      </c>
      <c r="S43" s="167">
        <f>ROUND(F43*(X43),3)</f>
        <v>0.17299999999999999</v>
      </c>
      <c r="X43">
        <v>2.4E-2</v>
      </c>
      <c r="Z43">
        <v>0</v>
      </c>
    </row>
    <row r="44" spans="1:26" ht="24.95" customHeight="1">
      <c r="A44" s="171"/>
      <c r="B44" s="168" t="s">
        <v>122</v>
      </c>
      <c r="C44" s="172" t="s">
        <v>204</v>
      </c>
      <c r="D44" s="168" t="s">
        <v>205</v>
      </c>
      <c r="E44" s="168" t="s">
        <v>86</v>
      </c>
      <c r="F44" s="169">
        <v>6.36</v>
      </c>
      <c r="G44" s="170"/>
      <c r="H44" s="170"/>
      <c r="I44" s="170">
        <f t="shared" si="4"/>
        <v>0</v>
      </c>
      <c r="J44" s="168">
        <f t="shared" si="5"/>
        <v>34.409999999999997</v>
      </c>
      <c r="K44" s="1">
        <f t="shared" si="6"/>
        <v>0</v>
      </c>
      <c r="L44" s="1">
        <f t="shared" si="7"/>
        <v>0</v>
      </c>
      <c r="M44" s="1"/>
      <c r="N44" s="1">
        <v>5.41</v>
      </c>
      <c r="O44" s="1"/>
      <c r="P44" s="167">
        <f>ROUND(F44*(R44),3)</f>
        <v>4.0000000000000001E-3</v>
      </c>
      <c r="Q44" s="173"/>
      <c r="R44" s="173">
        <v>6.8000000000000005E-4</v>
      </c>
      <c r="S44" s="167">
        <f>ROUND(F44*(X44),3)</f>
        <v>0.52200000000000002</v>
      </c>
      <c r="X44">
        <v>8.2000000000000003E-2</v>
      </c>
      <c r="Z44">
        <v>0</v>
      </c>
    </row>
    <row r="45" spans="1:26" ht="24.95" customHeight="1">
      <c r="A45" s="171"/>
      <c r="B45" s="168" t="s">
        <v>122</v>
      </c>
      <c r="C45" s="172" t="s">
        <v>125</v>
      </c>
      <c r="D45" s="168" t="s">
        <v>126</v>
      </c>
      <c r="E45" s="168" t="s">
        <v>127</v>
      </c>
      <c r="F45" s="169">
        <v>17.846096599999996</v>
      </c>
      <c r="G45" s="170"/>
      <c r="H45" s="170"/>
      <c r="I45" s="170">
        <f t="shared" si="4"/>
        <v>0</v>
      </c>
      <c r="J45" s="168">
        <f t="shared" si="5"/>
        <v>143.66</v>
      </c>
      <c r="K45" s="1">
        <f t="shared" si="6"/>
        <v>0</v>
      </c>
      <c r="L45" s="1">
        <f t="shared" si="7"/>
        <v>0</v>
      </c>
      <c r="M45" s="1"/>
      <c r="N45" s="1">
        <v>8.0500000000000007</v>
      </c>
      <c r="O45" s="1"/>
      <c r="P45" s="167"/>
      <c r="Q45" s="173"/>
      <c r="R45" s="173"/>
      <c r="S45" s="167"/>
      <c r="Z45">
        <v>0</v>
      </c>
    </row>
    <row r="46" spans="1:26" ht="24.95" customHeight="1">
      <c r="A46" s="171"/>
      <c r="B46" s="168" t="s">
        <v>122</v>
      </c>
      <c r="C46" s="172" t="s">
        <v>128</v>
      </c>
      <c r="D46" s="168" t="s">
        <v>129</v>
      </c>
      <c r="E46" s="168" t="s">
        <v>127</v>
      </c>
      <c r="F46" s="169">
        <v>17.486000000000001</v>
      </c>
      <c r="G46" s="170"/>
      <c r="H46" s="170"/>
      <c r="I46" s="170">
        <f t="shared" si="4"/>
        <v>0</v>
      </c>
      <c r="J46" s="168">
        <f t="shared" si="5"/>
        <v>98.62</v>
      </c>
      <c r="K46" s="1">
        <f t="shared" si="6"/>
        <v>0</v>
      </c>
      <c r="L46" s="1">
        <f t="shared" si="7"/>
        <v>0</v>
      </c>
      <c r="M46" s="1"/>
      <c r="N46" s="1">
        <v>5.64</v>
      </c>
      <c r="O46" s="1"/>
      <c r="P46" s="167"/>
      <c r="Q46" s="173"/>
      <c r="R46" s="173"/>
      <c r="S46" s="167"/>
      <c r="Z46">
        <v>0</v>
      </c>
    </row>
    <row r="47" spans="1:26" ht="24.95" customHeight="1">
      <c r="A47" s="171"/>
      <c r="B47" s="168" t="s">
        <v>122</v>
      </c>
      <c r="C47" s="172" t="s">
        <v>130</v>
      </c>
      <c r="D47" s="168" t="s">
        <v>131</v>
      </c>
      <c r="E47" s="168" t="s">
        <v>127</v>
      </c>
      <c r="F47" s="169">
        <v>17.846</v>
      </c>
      <c r="G47" s="170"/>
      <c r="H47" s="170"/>
      <c r="I47" s="170">
        <f t="shared" si="4"/>
        <v>0</v>
      </c>
      <c r="J47" s="168">
        <f t="shared" si="5"/>
        <v>145.09</v>
      </c>
      <c r="K47" s="1">
        <f t="shared" si="6"/>
        <v>0</v>
      </c>
      <c r="L47" s="1">
        <f t="shared" si="7"/>
        <v>0</v>
      </c>
      <c r="M47" s="1"/>
      <c r="N47" s="1">
        <v>8.1300000000000008</v>
      </c>
      <c r="O47" s="1"/>
      <c r="P47" s="167"/>
      <c r="Q47" s="173"/>
      <c r="R47" s="173"/>
      <c r="S47" s="167"/>
      <c r="Z47">
        <v>0</v>
      </c>
    </row>
    <row r="48" spans="1:26" ht="24.95" customHeight="1">
      <c r="A48" s="171"/>
      <c r="B48" s="168" t="s">
        <v>132</v>
      </c>
      <c r="C48" s="172" t="s">
        <v>133</v>
      </c>
      <c r="D48" s="168" t="s">
        <v>134</v>
      </c>
      <c r="E48" s="168" t="s">
        <v>127</v>
      </c>
      <c r="F48" s="169">
        <v>17.846</v>
      </c>
      <c r="G48" s="170"/>
      <c r="H48" s="170"/>
      <c r="I48" s="170">
        <f t="shared" si="4"/>
        <v>0</v>
      </c>
      <c r="J48" s="168">
        <f t="shared" si="5"/>
        <v>69.78</v>
      </c>
      <c r="K48" s="1">
        <f t="shared" si="6"/>
        <v>0</v>
      </c>
      <c r="L48" s="1">
        <f t="shared" si="7"/>
        <v>0</v>
      </c>
      <c r="M48" s="1"/>
      <c r="N48" s="1">
        <v>3.91</v>
      </c>
      <c r="O48" s="1"/>
      <c r="P48" s="167"/>
      <c r="Q48" s="173"/>
      <c r="R48" s="173"/>
      <c r="S48" s="167"/>
      <c r="Z48">
        <v>0</v>
      </c>
    </row>
    <row r="49" spans="1:26" ht="24.95" customHeight="1">
      <c r="A49" s="171"/>
      <c r="B49" s="168" t="s">
        <v>132</v>
      </c>
      <c r="C49" s="172" t="s">
        <v>135</v>
      </c>
      <c r="D49" s="168" t="s">
        <v>136</v>
      </c>
      <c r="E49" s="168" t="s">
        <v>127</v>
      </c>
      <c r="F49" s="169">
        <v>214.15199999999999</v>
      </c>
      <c r="G49" s="170"/>
      <c r="H49" s="170"/>
      <c r="I49" s="170">
        <f t="shared" si="4"/>
        <v>0</v>
      </c>
      <c r="J49" s="168">
        <f t="shared" si="5"/>
        <v>40.69</v>
      </c>
      <c r="K49" s="1">
        <f t="shared" si="6"/>
        <v>0</v>
      </c>
      <c r="L49" s="1">
        <f t="shared" si="7"/>
        <v>0</v>
      </c>
      <c r="M49" s="1"/>
      <c r="N49" s="1">
        <v>0.19</v>
      </c>
      <c r="O49" s="1"/>
      <c r="P49" s="167"/>
      <c r="Q49" s="173"/>
      <c r="R49" s="173"/>
      <c r="S49" s="167"/>
      <c r="Z49">
        <v>0</v>
      </c>
    </row>
    <row r="50" spans="1:26" ht="24.95" customHeight="1">
      <c r="A50" s="171"/>
      <c r="B50" s="168" t="s">
        <v>137</v>
      </c>
      <c r="C50" s="172" t="s">
        <v>138</v>
      </c>
      <c r="D50" s="168" t="s">
        <v>139</v>
      </c>
      <c r="E50" s="168" t="s">
        <v>127</v>
      </c>
      <c r="F50" s="169">
        <v>17.846</v>
      </c>
      <c r="G50" s="170"/>
      <c r="H50" s="170"/>
      <c r="I50" s="170">
        <f t="shared" si="4"/>
        <v>0</v>
      </c>
      <c r="J50" s="168">
        <f t="shared" si="5"/>
        <v>63.89</v>
      </c>
      <c r="K50" s="1">
        <f t="shared" si="6"/>
        <v>0</v>
      </c>
      <c r="L50" s="1">
        <f t="shared" si="7"/>
        <v>0</v>
      </c>
      <c r="M50" s="1"/>
      <c r="N50" s="1">
        <v>3.58</v>
      </c>
      <c r="O50" s="1"/>
      <c r="P50" s="167"/>
      <c r="Q50" s="173"/>
      <c r="R50" s="173"/>
      <c r="S50" s="167"/>
      <c r="Z50">
        <v>0</v>
      </c>
    </row>
    <row r="51" spans="1:26" ht="24.95" customHeight="1">
      <c r="A51" s="171"/>
      <c r="B51" s="168" t="s">
        <v>122</v>
      </c>
      <c r="C51" s="172" t="s">
        <v>140</v>
      </c>
      <c r="D51" s="168" t="s">
        <v>141</v>
      </c>
      <c r="E51" s="168" t="s">
        <v>142</v>
      </c>
      <c r="F51" s="169">
        <v>17.846</v>
      </c>
      <c r="G51" s="170"/>
      <c r="H51" s="170"/>
      <c r="I51" s="170">
        <f t="shared" si="4"/>
        <v>0</v>
      </c>
      <c r="J51" s="168">
        <f t="shared" si="5"/>
        <v>267.69</v>
      </c>
      <c r="K51" s="1">
        <f t="shared" si="6"/>
        <v>0</v>
      </c>
      <c r="L51" s="1">
        <f t="shared" si="7"/>
        <v>0</v>
      </c>
      <c r="M51" s="1"/>
      <c r="N51" s="1">
        <v>15</v>
      </c>
      <c r="O51" s="1"/>
      <c r="P51" s="167"/>
      <c r="Q51" s="173"/>
      <c r="R51" s="173"/>
      <c r="S51" s="167"/>
      <c r="Z51">
        <v>0</v>
      </c>
    </row>
    <row r="52" spans="1:26">
      <c r="A52" s="156"/>
      <c r="B52" s="156"/>
      <c r="C52" s="156"/>
      <c r="D52" s="156" t="s">
        <v>71</v>
      </c>
      <c r="E52" s="156"/>
      <c r="F52" s="167"/>
      <c r="G52" s="159">
        <f>ROUND((SUM(L31:L51))/1,2)</f>
        <v>0</v>
      </c>
      <c r="H52" s="159">
        <f>ROUND((SUM(M31:M51))/1,2)</f>
        <v>0</v>
      </c>
      <c r="I52" s="159">
        <f>ROUND((SUM(I31:I51))/1,2)</f>
        <v>0</v>
      </c>
      <c r="J52" s="156"/>
      <c r="K52" s="156"/>
      <c r="L52" s="156">
        <f>ROUND((SUM(L31:L51))/1,2)</f>
        <v>0</v>
      </c>
      <c r="M52" s="156">
        <f>ROUND((SUM(M31:M51))/1,2)</f>
        <v>0</v>
      </c>
      <c r="N52" s="156"/>
      <c r="O52" s="156"/>
      <c r="P52" s="174">
        <f>ROUND((SUM(P31:P51))/1,2)</f>
        <v>0.82</v>
      </c>
      <c r="Q52" s="153"/>
      <c r="R52" s="153"/>
      <c r="S52" s="174">
        <f>ROUND((SUM(S31:S51))/1,2)</f>
        <v>17.850000000000001</v>
      </c>
      <c r="T52" s="153"/>
      <c r="U52" s="153"/>
      <c r="V52" s="153"/>
      <c r="W52" s="153"/>
      <c r="X52" s="153"/>
      <c r="Y52" s="153"/>
      <c r="Z52" s="153"/>
    </row>
    <row r="53" spans="1:26">
      <c r="A53" s="1"/>
      <c r="B53" s="1"/>
      <c r="C53" s="1"/>
      <c r="D53" s="1"/>
      <c r="E53" s="1"/>
      <c r="F53" s="163"/>
      <c r="G53" s="149"/>
      <c r="H53" s="149"/>
      <c r="I53" s="149"/>
      <c r="J53" s="1"/>
      <c r="K53" s="1"/>
      <c r="L53" s="1"/>
      <c r="M53" s="1"/>
      <c r="N53" s="1"/>
      <c r="O53" s="1"/>
      <c r="P53" s="1"/>
      <c r="S53" s="1"/>
    </row>
    <row r="54" spans="1:26">
      <c r="A54" s="156"/>
      <c r="B54" s="156"/>
      <c r="C54" s="156"/>
      <c r="D54" s="156" t="s">
        <v>72</v>
      </c>
      <c r="E54" s="156"/>
      <c r="F54" s="167"/>
      <c r="G54" s="157"/>
      <c r="H54" s="157"/>
      <c r="I54" s="157"/>
      <c r="J54" s="156"/>
      <c r="K54" s="156"/>
      <c r="L54" s="156"/>
      <c r="M54" s="156"/>
      <c r="N54" s="156"/>
      <c r="O54" s="156"/>
      <c r="P54" s="156"/>
      <c r="Q54" s="153"/>
      <c r="R54" s="153"/>
      <c r="S54" s="156"/>
      <c r="T54" s="153"/>
      <c r="U54" s="153"/>
      <c r="V54" s="153"/>
      <c r="W54" s="153"/>
      <c r="X54" s="153"/>
      <c r="Y54" s="153"/>
      <c r="Z54" s="153"/>
    </row>
    <row r="55" spans="1:26" ht="24.95" customHeight="1">
      <c r="A55" s="171"/>
      <c r="B55" s="168" t="s">
        <v>106</v>
      </c>
      <c r="C55" s="172" t="s">
        <v>206</v>
      </c>
      <c r="D55" s="168" t="s">
        <v>207</v>
      </c>
      <c r="E55" s="168" t="s">
        <v>127</v>
      </c>
      <c r="F55" s="169">
        <v>23.828420575217443</v>
      </c>
      <c r="G55" s="170"/>
      <c r="H55" s="170"/>
      <c r="I55" s="170">
        <f>ROUND(F55*(G55+H55),2)</f>
        <v>0</v>
      </c>
      <c r="J55" s="168">
        <f>ROUND(F55*(N55),2)</f>
        <v>670.53</v>
      </c>
      <c r="K55" s="1">
        <f>ROUND(F55*(O55),2)</f>
        <v>0</v>
      </c>
      <c r="L55" s="1">
        <f>ROUND(F55*(G55),2)</f>
        <v>0</v>
      </c>
      <c r="M55" s="1"/>
      <c r="N55" s="1">
        <v>28.14</v>
      </c>
      <c r="O55" s="1"/>
      <c r="P55" s="167"/>
      <c r="Q55" s="173"/>
      <c r="R55" s="173"/>
      <c r="S55" s="167"/>
      <c r="Z55">
        <v>0</v>
      </c>
    </row>
    <row r="56" spans="1:26">
      <c r="A56" s="156"/>
      <c r="B56" s="156"/>
      <c r="C56" s="156"/>
      <c r="D56" s="156" t="s">
        <v>72</v>
      </c>
      <c r="E56" s="156"/>
      <c r="F56" s="167"/>
      <c r="G56" s="159">
        <f>ROUND((SUM(L54:L55))/1,2)</f>
        <v>0</v>
      </c>
      <c r="H56" s="159">
        <f>ROUND((SUM(M54:M55))/1,2)</f>
        <v>0</v>
      </c>
      <c r="I56" s="159">
        <f>ROUND((SUM(I54:I55))/1,2)</f>
        <v>0</v>
      </c>
      <c r="J56" s="156"/>
      <c r="K56" s="156"/>
      <c r="L56" s="156">
        <f>ROUND((SUM(L54:L55))/1,2)</f>
        <v>0</v>
      </c>
      <c r="M56" s="156">
        <f>ROUND((SUM(M54:M55))/1,2)</f>
        <v>0</v>
      </c>
      <c r="N56" s="156"/>
      <c r="O56" s="156"/>
      <c r="P56" s="174">
        <f>ROUND((SUM(P54:P55))/1,2)</f>
        <v>0</v>
      </c>
      <c r="Q56" s="153"/>
      <c r="R56" s="153"/>
      <c r="S56" s="174">
        <f>ROUND((SUM(S54:S55))/1,2)</f>
        <v>0</v>
      </c>
      <c r="T56" s="153"/>
      <c r="U56" s="153"/>
      <c r="V56" s="153"/>
      <c r="W56" s="153"/>
      <c r="X56" s="153"/>
      <c r="Y56" s="153"/>
      <c r="Z56" s="153"/>
    </row>
    <row r="57" spans="1:26">
      <c r="A57" s="1"/>
      <c r="B57" s="1"/>
      <c r="C57" s="1"/>
      <c r="D57" s="1"/>
      <c r="E57" s="1"/>
      <c r="F57" s="163"/>
      <c r="G57" s="149"/>
      <c r="H57" s="149"/>
      <c r="I57" s="149"/>
      <c r="J57" s="1"/>
      <c r="K57" s="1"/>
      <c r="L57" s="1"/>
      <c r="M57" s="1"/>
      <c r="N57" s="1"/>
      <c r="O57" s="1"/>
      <c r="P57" s="1"/>
      <c r="S57" s="1"/>
    </row>
    <row r="58" spans="1:26">
      <c r="A58" s="156"/>
      <c r="B58" s="156"/>
      <c r="C58" s="156"/>
      <c r="D58" s="2" t="s">
        <v>69</v>
      </c>
      <c r="E58" s="156"/>
      <c r="F58" s="167"/>
      <c r="G58" s="159">
        <f>ROUND((SUM(L9:L57))/2,2)</f>
        <v>0</v>
      </c>
      <c r="H58" s="159">
        <f>ROUND((SUM(M9:M57))/2,2)</f>
        <v>0</v>
      </c>
      <c r="I58" s="159">
        <f>ROUND((SUM(I9:I57))/2,2)</f>
        <v>0</v>
      </c>
      <c r="J58" s="157"/>
      <c r="K58" s="156"/>
      <c r="L58" s="157">
        <f>ROUND((SUM(L9:L57))/2,2)</f>
        <v>0</v>
      </c>
      <c r="M58" s="157">
        <f>ROUND((SUM(M9:M57))/2,2)</f>
        <v>0</v>
      </c>
      <c r="N58" s="156"/>
      <c r="O58" s="156"/>
      <c r="P58" s="174">
        <f>ROUND((SUM(P9:P57))/2,2)</f>
        <v>23.83</v>
      </c>
      <c r="S58" s="174">
        <f>ROUND((SUM(S9:S57))/2,2)</f>
        <v>17.850000000000001</v>
      </c>
    </row>
    <row r="59" spans="1:26">
      <c r="A59" s="1"/>
      <c r="B59" s="1"/>
      <c r="C59" s="1"/>
      <c r="D59" s="1"/>
      <c r="E59" s="1"/>
      <c r="F59" s="163"/>
      <c r="G59" s="149"/>
      <c r="H59" s="149"/>
      <c r="I59" s="149"/>
      <c r="J59" s="1"/>
      <c r="K59" s="1"/>
      <c r="L59" s="1"/>
      <c r="M59" s="1"/>
      <c r="N59" s="1"/>
      <c r="O59" s="1"/>
      <c r="P59" s="1"/>
      <c r="S59" s="1"/>
    </row>
    <row r="60" spans="1:26">
      <c r="A60" s="156"/>
      <c r="B60" s="156"/>
      <c r="C60" s="156"/>
      <c r="D60" s="2" t="s">
        <v>147</v>
      </c>
      <c r="E60" s="156"/>
      <c r="F60" s="167"/>
      <c r="G60" s="157"/>
      <c r="H60" s="157"/>
      <c r="I60" s="157"/>
      <c r="J60" s="156"/>
      <c r="K60" s="156"/>
      <c r="L60" s="156"/>
      <c r="M60" s="156"/>
      <c r="N60" s="156"/>
      <c r="O60" s="156"/>
      <c r="P60" s="156"/>
      <c r="Q60" s="153"/>
      <c r="R60" s="153"/>
      <c r="S60" s="156"/>
      <c r="T60" s="153"/>
      <c r="U60" s="153"/>
      <c r="V60" s="153"/>
      <c r="W60" s="153"/>
      <c r="X60" s="153"/>
      <c r="Y60" s="153"/>
      <c r="Z60" s="153"/>
    </row>
    <row r="61" spans="1:26">
      <c r="A61" s="156"/>
      <c r="B61" s="156"/>
      <c r="C61" s="156"/>
      <c r="D61" s="156" t="s">
        <v>148</v>
      </c>
      <c r="E61" s="156"/>
      <c r="F61" s="167"/>
      <c r="G61" s="157"/>
      <c r="H61" s="157"/>
      <c r="I61" s="157"/>
      <c r="J61" s="156"/>
      <c r="K61" s="156"/>
      <c r="L61" s="156"/>
      <c r="M61" s="156"/>
      <c r="N61" s="156"/>
      <c r="O61" s="156"/>
      <c r="P61" s="156"/>
      <c r="Q61" s="153"/>
      <c r="R61" s="153"/>
      <c r="S61" s="156"/>
      <c r="T61" s="153"/>
      <c r="U61" s="153"/>
      <c r="V61" s="153"/>
      <c r="W61" s="153"/>
      <c r="X61" s="153"/>
      <c r="Y61" s="153"/>
      <c r="Z61" s="153"/>
    </row>
    <row r="62" spans="1:26" ht="24.95" customHeight="1">
      <c r="A62" s="171"/>
      <c r="B62" s="168" t="s">
        <v>208</v>
      </c>
      <c r="C62" s="172" t="s">
        <v>209</v>
      </c>
      <c r="D62" s="168" t="s">
        <v>210</v>
      </c>
      <c r="E62" s="168" t="s">
        <v>111</v>
      </c>
      <c r="F62" s="169">
        <v>180.9</v>
      </c>
      <c r="G62" s="170"/>
      <c r="H62" s="170"/>
      <c r="I62" s="170">
        <f>ROUND(F62*(G62+H62),2)</f>
        <v>0</v>
      </c>
      <c r="J62" s="168">
        <f>ROUND(F62*(N62),2)</f>
        <v>180.9</v>
      </c>
      <c r="K62" s="1">
        <f>ROUND(F62*(O62),2)</f>
        <v>0</v>
      </c>
      <c r="L62" s="1">
        <f>ROUND(F62*(G62),2)</f>
        <v>0</v>
      </c>
      <c r="M62" s="1"/>
      <c r="N62" s="1">
        <v>1</v>
      </c>
      <c r="O62" s="1"/>
      <c r="P62" s="167"/>
      <c r="Q62" s="173"/>
      <c r="R62" s="173"/>
      <c r="S62" s="167">
        <f>ROUND(F62*(X62),3)</f>
        <v>0.24399999999999999</v>
      </c>
      <c r="X62">
        <v>1.3500000000000001E-3</v>
      </c>
      <c r="Z62">
        <v>0</v>
      </c>
    </row>
    <row r="63" spans="1:26" ht="50.1" customHeight="1">
      <c r="A63" s="171"/>
      <c r="B63" s="168" t="s">
        <v>211</v>
      </c>
      <c r="C63" s="172" t="s">
        <v>212</v>
      </c>
      <c r="D63" s="168" t="s">
        <v>213</v>
      </c>
      <c r="E63" s="168" t="s">
        <v>111</v>
      </c>
      <c r="F63" s="169">
        <v>196</v>
      </c>
      <c r="G63" s="170"/>
      <c r="H63" s="170"/>
      <c r="I63" s="170">
        <f>ROUND(F63*(G63+H63),2)</f>
        <v>0</v>
      </c>
      <c r="J63" s="168">
        <f>ROUND(F63*(N63),2)</f>
        <v>3626</v>
      </c>
      <c r="K63" s="1">
        <f>ROUND(F63*(O63),2)</f>
        <v>0</v>
      </c>
      <c r="L63" s="1">
        <f>ROUND(F63*(G63),2)</f>
        <v>0</v>
      </c>
      <c r="M63" s="1"/>
      <c r="N63" s="1">
        <v>18.5</v>
      </c>
      <c r="O63" s="1"/>
      <c r="P63" s="167">
        <f>ROUND(F63*(R63),3)</f>
        <v>0.439</v>
      </c>
      <c r="Q63" s="173"/>
      <c r="R63" s="173">
        <v>2.2382740000000002E-3</v>
      </c>
      <c r="S63" s="167"/>
      <c r="Z63">
        <v>0</v>
      </c>
    </row>
    <row r="64" spans="1:26" ht="50.1" customHeight="1">
      <c r="A64" s="171"/>
      <c r="B64" s="168" t="s">
        <v>211</v>
      </c>
      <c r="C64" s="172" t="s">
        <v>214</v>
      </c>
      <c r="D64" s="168" t="s">
        <v>215</v>
      </c>
      <c r="E64" s="168" t="s">
        <v>111</v>
      </c>
      <c r="F64" s="169">
        <v>2</v>
      </c>
      <c r="G64" s="170"/>
      <c r="H64" s="170"/>
      <c r="I64" s="170">
        <f>ROUND(F64*(G64+H64),2)</f>
        <v>0</v>
      </c>
      <c r="J64" s="168">
        <f>ROUND(F64*(N64),2)</f>
        <v>42.4</v>
      </c>
      <c r="K64" s="1">
        <f>ROUND(F64*(O64),2)</f>
        <v>0</v>
      </c>
      <c r="L64" s="1">
        <f>ROUND(F64*(G64),2)</f>
        <v>0</v>
      </c>
      <c r="M64" s="1"/>
      <c r="N64" s="1">
        <v>21.2</v>
      </c>
      <c r="O64" s="1"/>
      <c r="P64" s="167">
        <f>ROUND(F64*(R64),3)</f>
        <v>5.0000000000000001E-3</v>
      </c>
      <c r="Q64" s="173"/>
      <c r="R64" s="173">
        <v>2.4190523999999998E-3</v>
      </c>
      <c r="S64" s="167"/>
      <c r="Z64">
        <v>0</v>
      </c>
    </row>
    <row r="65" spans="1:26" ht="24.95" customHeight="1">
      <c r="A65" s="171"/>
      <c r="B65" s="168" t="s">
        <v>216</v>
      </c>
      <c r="C65" s="172" t="s">
        <v>217</v>
      </c>
      <c r="D65" s="168" t="s">
        <v>218</v>
      </c>
      <c r="E65" s="168" t="s">
        <v>127</v>
      </c>
      <c r="F65" s="169">
        <v>0.44353980880000005</v>
      </c>
      <c r="G65" s="170"/>
      <c r="H65" s="170"/>
      <c r="I65" s="170">
        <f>ROUND(F65*(G65+H65),2)</f>
        <v>0</v>
      </c>
      <c r="J65" s="168">
        <f>ROUND(F65*(N65),2)</f>
        <v>24.3</v>
      </c>
      <c r="K65" s="1">
        <f>ROUND(F65*(O65),2)</f>
        <v>0</v>
      </c>
      <c r="L65" s="1">
        <f>ROUND(F65*(G65),2)</f>
        <v>0</v>
      </c>
      <c r="M65" s="1"/>
      <c r="N65" s="1">
        <v>54.78</v>
      </c>
      <c r="O65" s="1"/>
      <c r="P65" s="167"/>
      <c r="Q65" s="173"/>
      <c r="R65" s="173"/>
      <c r="S65" s="167"/>
      <c r="Z65">
        <v>0</v>
      </c>
    </row>
    <row r="66" spans="1:26">
      <c r="A66" s="156"/>
      <c r="B66" s="156"/>
      <c r="C66" s="156"/>
      <c r="D66" s="156" t="s">
        <v>148</v>
      </c>
      <c r="E66" s="156"/>
      <c r="F66" s="167"/>
      <c r="G66" s="159">
        <f>ROUND((SUM(L61:L65))/1,2)</f>
        <v>0</v>
      </c>
      <c r="H66" s="159">
        <f>ROUND((SUM(M61:M65))/1,2)</f>
        <v>0</v>
      </c>
      <c r="I66" s="159">
        <f>ROUND((SUM(I61:I65))/1,2)</f>
        <v>0</v>
      </c>
      <c r="J66" s="156"/>
      <c r="K66" s="156"/>
      <c r="L66" s="156">
        <f>ROUND((SUM(L61:L65))/1,2)</f>
        <v>0</v>
      </c>
      <c r="M66" s="156">
        <f>ROUND((SUM(M61:M65))/1,2)</f>
        <v>0</v>
      </c>
      <c r="N66" s="156"/>
      <c r="O66" s="156"/>
      <c r="P66" s="174">
        <f>ROUND((SUM(P61:P65))/1,2)</f>
        <v>0.44</v>
      </c>
      <c r="Q66" s="153"/>
      <c r="R66" s="153"/>
      <c r="S66" s="174">
        <f>ROUND((SUM(S61:S65))/1,2)</f>
        <v>0.24</v>
      </c>
      <c r="T66" s="153"/>
      <c r="U66" s="153"/>
      <c r="V66" s="153"/>
      <c r="W66" s="153"/>
      <c r="X66" s="153"/>
      <c r="Y66" s="153"/>
      <c r="Z66" s="153"/>
    </row>
    <row r="67" spans="1:26">
      <c r="A67" s="1"/>
      <c r="B67" s="1"/>
      <c r="C67" s="1"/>
      <c r="D67" s="1"/>
      <c r="E67" s="1"/>
      <c r="F67" s="163"/>
      <c r="G67" s="149"/>
      <c r="H67" s="149"/>
      <c r="I67" s="149"/>
      <c r="J67" s="1"/>
      <c r="K67" s="1"/>
      <c r="L67" s="1"/>
      <c r="M67" s="1"/>
      <c r="N67" s="1"/>
      <c r="O67" s="1"/>
      <c r="P67" s="1"/>
      <c r="S67" s="1"/>
    </row>
    <row r="68" spans="1:26">
      <c r="A68" s="156"/>
      <c r="B68" s="156"/>
      <c r="C68" s="156"/>
      <c r="D68" s="156" t="s">
        <v>149</v>
      </c>
      <c r="E68" s="156"/>
      <c r="F68" s="167"/>
      <c r="G68" s="157"/>
      <c r="H68" s="157"/>
      <c r="I68" s="157"/>
      <c r="J68" s="156"/>
      <c r="K68" s="156"/>
      <c r="L68" s="156"/>
      <c r="M68" s="156"/>
      <c r="N68" s="156"/>
      <c r="O68" s="156"/>
      <c r="P68" s="156"/>
      <c r="Q68" s="153"/>
      <c r="R68" s="153"/>
      <c r="S68" s="156"/>
      <c r="T68" s="153"/>
      <c r="U68" s="153"/>
      <c r="V68" s="153"/>
      <c r="W68" s="153"/>
      <c r="X68" s="153"/>
      <c r="Y68" s="153"/>
      <c r="Z68" s="153"/>
    </row>
    <row r="69" spans="1:26" ht="23.25">
      <c r="A69" s="171"/>
      <c r="B69" s="168" t="s">
        <v>219</v>
      </c>
      <c r="C69" s="172" t="s">
        <v>220</v>
      </c>
      <c r="D69" s="168" t="s">
        <v>221</v>
      </c>
      <c r="E69" s="168" t="s">
        <v>222</v>
      </c>
      <c r="F69" s="169">
        <v>777.83999999999992</v>
      </c>
      <c r="G69" s="170"/>
      <c r="H69" s="170"/>
      <c r="I69" s="170">
        <f t="shared" ref="I69:I92" si="8">ROUND(F69*(G69+H69),2)</f>
        <v>0</v>
      </c>
      <c r="J69" s="168">
        <f t="shared" ref="J69:J92" si="9">ROUND(F69*(N69),2)</f>
        <v>12639.9</v>
      </c>
      <c r="K69" s="1">
        <f t="shared" ref="K69:K92" si="10">ROUND(F69*(O69),2)</f>
        <v>0</v>
      </c>
      <c r="L69" s="1">
        <f>ROUND(F69*(G69),2)</f>
        <v>0</v>
      </c>
      <c r="M69" s="1"/>
      <c r="N69" s="1">
        <v>16.25</v>
      </c>
      <c r="O69" s="1"/>
      <c r="P69" s="167">
        <f t="shared" ref="P69:P89" si="11">ROUND(F69*(R69),3)</f>
        <v>1.556</v>
      </c>
      <c r="Q69" s="173"/>
      <c r="R69" s="173">
        <v>2E-3</v>
      </c>
      <c r="S69" s="167"/>
      <c r="Z69">
        <v>0</v>
      </c>
    </row>
    <row r="70" spans="1:26" ht="57">
      <c r="A70" s="171"/>
      <c r="B70" s="168" t="s">
        <v>223</v>
      </c>
      <c r="C70" s="172" t="s">
        <v>224</v>
      </c>
      <c r="D70" s="168" t="s">
        <v>225</v>
      </c>
      <c r="E70" s="168" t="s">
        <v>169</v>
      </c>
      <c r="F70" s="169">
        <v>66</v>
      </c>
      <c r="G70" s="170"/>
      <c r="H70" s="170"/>
      <c r="I70" s="170">
        <f t="shared" si="8"/>
        <v>0</v>
      </c>
      <c r="J70" s="168">
        <f t="shared" si="9"/>
        <v>30226.02</v>
      </c>
      <c r="K70" s="1">
        <f t="shared" si="10"/>
        <v>0</v>
      </c>
      <c r="L70" s="1"/>
      <c r="M70" s="1">
        <f t="shared" ref="M70:M89" si="12">ROUND(F70*(H70),2)</f>
        <v>0</v>
      </c>
      <c r="N70" s="1">
        <v>457.97</v>
      </c>
      <c r="O70" s="1"/>
      <c r="P70" s="167">
        <f t="shared" si="11"/>
        <v>1.744</v>
      </c>
      <c r="Q70" s="173"/>
      <c r="R70" s="173">
        <v>2.6419999999999999E-2</v>
      </c>
      <c r="S70" s="167"/>
      <c r="Z70">
        <v>0</v>
      </c>
    </row>
    <row r="71" spans="1:26" ht="57">
      <c r="A71" s="171"/>
      <c r="B71" s="168" t="s">
        <v>223</v>
      </c>
      <c r="C71" s="172" t="s">
        <v>226</v>
      </c>
      <c r="D71" s="168" t="s">
        <v>227</v>
      </c>
      <c r="E71" s="168" t="s">
        <v>169</v>
      </c>
      <c r="F71" s="169">
        <v>2</v>
      </c>
      <c r="G71" s="170"/>
      <c r="H71" s="170"/>
      <c r="I71" s="170">
        <f t="shared" si="8"/>
        <v>0</v>
      </c>
      <c r="J71" s="168">
        <f t="shared" si="9"/>
        <v>280.62</v>
      </c>
      <c r="K71" s="1">
        <f t="shared" si="10"/>
        <v>0</v>
      </c>
      <c r="L71" s="1"/>
      <c r="M71" s="1">
        <f t="shared" si="12"/>
        <v>0</v>
      </c>
      <c r="N71" s="1">
        <v>140.31</v>
      </c>
      <c r="O71" s="1"/>
      <c r="P71" s="167">
        <f t="shared" si="11"/>
        <v>5.5E-2</v>
      </c>
      <c r="Q71" s="173"/>
      <c r="R71" s="173">
        <v>2.751E-2</v>
      </c>
      <c r="S71" s="167"/>
      <c r="Z71">
        <v>0</v>
      </c>
    </row>
    <row r="72" spans="1:26" ht="57">
      <c r="A72" s="171"/>
      <c r="B72" s="168" t="s">
        <v>223</v>
      </c>
      <c r="C72" s="172" t="s">
        <v>228</v>
      </c>
      <c r="D72" s="168" t="s">
        <v>229</v>
      </c>
      <c r="E72" s="168" t="s">
        <v>169</v>
      </c>
      <c r="F72" s="169">
        <v>2</v>
      </c>
      <c r="G72" s="170"/>
      <c r="H72" s="170"/>
      <c r="I72" s="170">
        <f t="shared" si="8"/>
        <v>0</v>
      </c>
      <c r="J72" s="168">
        <f t="shared" si="9"/>
        <v>218.26</v>
      </c>
      <c r="K72" s="1">
        <f t="shared" si="10"/>
        <v>0</v>
      </c>
      <c r="L72" s="1"/>
      <c r="M72" s="1">
        <f t="shared" si="12"/>
        <v>0</v>
      </c>
      <c r="N72" s="1">
        <v>109.13</v>
      </c>
      <c r="O72" s="1"/>
      <c r="P72" s="167">
        <f t="shared" si="11"/>
        <v>5.8999999999999997E-2</v>
      </c>
      <c r="Q72" s="173"/>
      <c r="R72" s="173">
        <v>2.9250000000000002E-2</v>
      </c>
      <c r="S72" s="167"/>
      <c r="Z72">
        <v>0</v>
      </c>
    </row>
    <row r="73" spans="1:26" ht="57">
      <c r="A73" s="171"/>
      <c r="B73" s="168" t="s">
        <v>223</v>
      </c>
      <c r="C73" s="172" t="s">
        <v>230</v>
      </c>
      <c r="D73" s="168" t="s">
        <v>231</v>
      </c>
      <c r="E73" s="168" t="s">
        <v>169</v>
      </c>
      <c r="F73" s="169">
        <v>5</v>
      </c>
      <c r="G73" s="170"/>
      <c r="H73" s="170"/>
      <c r="I73" s="170">
        <f t="shared" si="8"/>
        <v>0</v>
      </c>
      <c r="J73" s="168">
        <f t="shared" si="9"/>
        <v>1714.95</v>
      </c>
      <c r="K73" s="1">
        <f t="shared" si="10"/>
        <v>0</v>
      </c>
      <c r="L73" s="1"/>
      <c r="M73" s="1">
        <f t="shared" si="12"/>
        <v>0</v>
      </c>
      <c r="N73" s="1">
        <v>342.99</v>
      </c>
      <c r="O73" s="1"/>
      <c r="P73" s="167">
        <f t="shared" si="11"/>
        <v>0.152</v>
      </c>
      <c r="Q73" s="173"/>
      <c r="R73" s="173">
        <v>3.0349999999999999E-2</v>
      </c>
      <c r="S73" s="167"/>
      <c r="Z73">
        <v>0</v>
      </c>
    </row>
    <row r="74" spans="1:26" ht="57">
      <c r="A74" s="171"/>
      <c r="B74" s="168" t="s">
        <v>223</v>
      </c>
      <c r="C74" s="172" t="s">
        <v>232</v>
      </c>
      <c r="D74" s="168" t="s">
        <v>233</v>
      </c>
      <c r="E74" s="168" t="s">
        <v>169</v>
      </c>
      <c r="F74" s="169">
        <v>4</v>
      </c>
      <c r="G74" s="170"/>
      <c r="H74" s="170"/>
      <c r="I74" s="170">
        <f t="shared" si="8"/>
        <v>0</v>
      </c>
      <c r="J74" s="168">
        <f t="shared" si="9"/>
        <v>670.36</v>
      </c>
      <c r="K74" s="1">
        <f t="shared" si="10"/>
        <v>0</v>
      </c>
      <c r="L74" s="1"/>
      <c r="M74" s="1">
        <f t="shared" si="12"/>
        <v>0</v>
      </c>
      <c r="N74" s="1">
        <v>167.59</v>
      </c>
      <c r="O74" s="1"/>
      <c r="P74" s="167">
        <f t="shared" si="11"/>
        <v>0.126</v>
      </c>
      <c r="Q74" s="173"/>
      <c r="R74" s="173">
        <v>3.1519999999999999E-2</v>
      </c>
      <c r="S74" s="167"/>
      <c r="Z74">
        <v>0</v>
      </c>
    </row>
    <row r="75" spans="1:26" ht="57">
      <c r="A75" s="171"/>
      <c r="B75" s="168" t="s">
        <v>223</v>
      </c>
      <c r="C75" s="172" t="s">
        <v>234</v>
      </c>
      <c r="D75" s="168" t="s">
        <v>235</v>
      </c>
      <c r="E75" s="168" t="s">
        <v>169</v>
      </c>
      <c r="F75" s="169">
        <v>2</v>
      </c>
      <c r="G75" s="170"/>
      <c r="H75" s="170"/>
      <c r="I75" s="170">
        <f t="shared" si="8"/>
        <v>0</v>
      </c>
      <c r="J75" s="168">
        <f t="shared" si="9"/>
        <v>597.54</v>
      </c>
      <c r="K75" s="1">
        <f t="shared" si="10"/>
        <v>0</v>
      </c>
      <c r="L75" s="1"/>
      <c r="M75" s="1">
        <f t="shared" si="12"/>
        <v>0</v>
      </c>
      <c r="N75" s="1">
        <v>298.77</v>
      </c>
      <c r="O75" s="1"/>
      <c r="P75" s="167">
        <f t="shared" si="11"/>
        <v>6.5000000000000002E-2</v>
      </c>
      <c r="Q75" s="173"/>
      <c r="R75" s="173">
        <v>3.2620000000000003E-2</v>
      </c>
      <c r="S75" s="167"/>
      <c r="Z75">
        <v>0</v>
      </c>
    </row>
    <row r="76" spans="1:26" ht="57">
      <c r="A76" s="171"/>
      <c r="B76" s="168" t="s">
        <v>223</v>
      </c>
      <c r="C76" s="172" t="s">
        <v>236</v>
      </c>
      <c r="D76" s="168" t="s">
        <v>237</v>
      </c>
      <c r="E76" s="168" t="s">
        <v>169</v>
      </c>
      <c r="F76" s="169">
        <v>3</v>
      </c>
      <c r="G76" s="170"/>
      <c r="H76" s="170"/>
      <c r="I76" s="170">
        <f t="shared" si="8"/>
        <v>0</v>
      </c>
      <c r="J76" s="168">
        <f t="shared" si="9"/>
        <v>321.75</v>
      </c>
      <c r="K76" s="1">
        <f t="shared" si="10"/>
        <v>0</v>
      </c>
      <c r="L76" s="1"/>
      <c r="M76" s="1">
        <f t="shared" si="12"/>
        <v>0</v>
      </c>
      <c r="N76" s="1">
        <v>107.25</v>
      </c>
      <c r="O76" s="1"/>
      <c r="P76" s="167">
        <f t="shared" si="11"/>
        <v>0.10199999999999999</v>
      </c>
      <c r="Q76" s="173"/>
      <c r="R76" s="173">
        <v>3.3860000000000001E-2</v>
      </c>
      <c r="S76" s="167"/>
      <c r="Z76">
        <v>0</v>
      </c>
    </row>
    <row r="77" spans="1:26" ht="57">
      <c r="A77" s="171"/>
      <c r="B77" s="168" t="s">
        <v>223</v>
      </c>
      <c r="C77" s="172" t="s">
        <v>238</v>
      </c>
      <c r="D77" s="168" t="s">
        <v>239</v>
      </c>
      <c r="E77" s="168" t="s">
        <v>169</v>
      </c>
      <c r="F77" s="169">
        <v>1</v>
      </c>
      <c r="G77" s="170"/>
      <c r="H77" s="170"/>
      <c r="I77" s="170">
        <f t="shared" si="8"/>
        <v>0</v>
      </c>
      <c r="J77" s="168">
        <f t="shared" si="9"/>
        <v>210.49</v>
      </c>
      <c r="K77" s="1">
        <f t="shared" si="10"/>
        <v>0</v>
      </c>
      <c r="L77" s="1"/>
      <c r="M77" s="1">
        <f t="shared" si="12"/>
        <v>0</v>
      </c>
      <c r="N77" s="1">
        <v>210.49</v>
      </c>
      <c r="O77" s="1"/>
      <c r="P77" s="167">
        <f t="shared" si="11"/>
        <v>3.5000000000000003E-2</v>
      </c>
      <c r="Q77" s="173"/>
      <c r="R77" s="173">
        <v>3.4950000000000002E-2</v>
      </c>
      <c r="S77" s="167"/>
      <c r="Z77">
        <v>0</v>
      </c>
    </row>
    <row r="78" spans="1:26" ht="50.1" customHeight="1">
      <c r="A78" s="171"/>
      <c r="B78" s="168" t="s">
        <v>223</v>
      </c>
      <c r="C78" s="172" t="s">
        <v>240</v>
      </c>
      <c r="D78" s="168" t="s">
        <v>241</v>
      </c>
      <c r="E78" s="168" t="s">
        <v>169</v>
      </c>
      <c r="F78" s="169">
        <v>2</v>
      </c>
      <c r="G78" s="170"/>
      <c r="H78" s="170"/>
      <c r="I78" s="170">
        <f t="shared" si="8"/>
        <v>0</v>
      </c>
      <c r="J78" s="168">
        <f t="shared" si="9"/>
        <v>16208.86</v>
      </c>
      <c r="K78" s="1">
        <f t="shared" si="10"/>
        <v>0</v>
      </c>
      <c r="L78" s="1"/>
      <c r="M78" s="1">
        <f t="shared" si="12"/>
        <v>0</v>
      </c>
      <c r="N78" s="1">
        <v>8104.43</v>
      </c>
      <c r="O78" s="1"/>
      <c r="P78" s="167">
        <f t="shared" si="11"/>
        <v>5.1999999999999998E-2</v>
      </c>
      <c r="Q78" s="173"/>
      <c r="R78" s="173">
        <v>2.5870000000000001E-2</v>
      </c>
      <c r="S78" s="167"/>
      <c r="Z78">
        <v>0</v>
      </c>
    </row>
    <row r="79" spans="1:26" ht="50.1" customHeight="1">
      <c r="A79" s="171"/>
      <c r="B79" s="168" t="s">
        <v>223</v>
      </c>
      <c r="C79" s="172" t="s">
        <v>242</v>
      </c>
      <c r="D79" s="168" t="s">
        <v>243</v>
      </c>
      <c r="E79" s="168" t="s">
        <v>169</v>
      </c>
      <c r="F79" s="169">
        <v>1</v>
      </c>
      <c r="G79" s="170"/>
      <c r="H79" s="170"/>
      <c r="I79" s="170">
        <f t="shared" si="8"/>
        <v>0</v>
      </c>
      <c r="J79" s="168">
        <f t="shared" si="9"/>
        <v>1335.71</v>
      </c>
      <c r="K79" s="1">
        <f t="shared" si="10"/>
        <v>0</v>
      </c>
      <c r="L79" s="1"/>
      <c r="M79" s="1">
        <f t="shared" si="12"/>
        <v>0</v>
      </c>
      <c r="N79" s="1">
        <v>1335.71</v>
      </c>
      <c r="O79" s="1"/>
      <c r="P79" s="167">
        <f t="shared" si="11"/>
        <v>2.7E-2</v>
      </c>
      <c r="Q79" s="173"/>
      <c r="R79" s="173">
        <v>2.7E-2</v>
      </c>
      <c r="S79" s="167"/>
      <c r="Z79">
        <v>0</v>
      </c>
    </row>
    <row r="80" spans="1:26" ht="50.1" customHeight="1">
      <c r="A80" s="171"/>
      <c r="B80" s="168" t="s">
        <v>223</v>
      </c>
      <c r="C80" s="172" t="s">
        <v>244</v>
      </c>
      <c r="D80" s="168" t="s">
        <v>245</v>
      </c>
      <c r="E80" s="168" t="s">
        <v>169</v>
      </c>
      <c r="F80" s="169">
        <v>2</v>
      </c>
      <c r="G80" s="170"/>
      <c r="H80" s="170"/>
      <c r="I80" s="170">
        <f t="shared" si="8"/>
        <v>0</v>
      </c>
      <c r="J80" s="168">
        <f t="shared" si="9"/>
        <v>1083.26</v>
      </c>
      <c r="K80" s="1">
        <f t="shared" si="10"/>
        <v>0</v>
      </c>
      <c r="L80" s="1"/>
      <c r="M80" s="1">
        <f t="shared" si="12"/>
        <v>0</v>
      </c>
      <c r="N80" s="1">
        <v>541.63</v>
      </c>
      <c r="O80" s="1"/>
      <c r="P80" s="167">
        <f t="shared" si="11"/>
        <v>5.5E-2</v>
      </c>
      <c r="Q80" s="173"/>
      <c r="R80" s="173">
        <v>2.7720000000000002E-2</v>
      </c>
      <c r="S80" s="167"/>
      <c r="Z80">
        <v>0</v>
      </c>
    </row>
    <row r="81" spans="1:26" ht="50.1" customHeight="1">
      <c r="A81" s="171"/>
      <c r="B81" s="168" t="s">
        <v>223</v>
      </c>
      <c r="C81" s="172" t="s">
        <v>246</v>
      </c>
      <c r="D81" s="168" t="s">
        <v>247</v>
      </c>
      <c r="E81" s="168" t="s">
        <v>169</v>
      </c>
      <c r="F81" s="169">
        <v>1</v>
      </c>
      <c r="G81" s="170"/>
      <c r="H81" s="170"/>
      <c r="I81" s="170">
        <f t="shared" si="8"/>
        <v>0</v>
      </c>
      <c r="J81" s="168">
        <f t="shared" si="9"/>
        <v>3375.4</v>
      </c>
      <c r="K81" s="1">
        <f t="shared" si="10"/>
        <v>0</v>
      </c>
      <c r="L81" s="1"/>
      <c r="M81" s="1">
        <f t="shared" si="12"/>
        <v>0</v>
      </c>
      <c r="N81" s="1">
        <v>3375.4</v>
      </c>
      <c r="O81" s="1"/>
      <c r="P81" s="167">
        <f t="shared" si="11"/>
        <v>2.9000000000000001E-2</v>
      </c>
      <c r="Q81" s="173"/>
      <c r="R81" s="173">
        <v>2.8850000000000001E-2</v>
      </c>
      <c r="S81" s="167"/>
      <c r="Z81">
        <v>0</v>
      </c>
    </row>
    <row r="82" spans="1:26" ht="50.1" customHeight="1">
      <c r="A82" s="171"/>
      <c r="B82" s="168" t="s">
        <v>223</v>
      </c>
      <c r="C82" s="172" t="s">
        <v>248</v>
      </c>
      <c r="D82" s="168" t="s">
        <v>249</v>
      </c>
      <c r="E82" s="168" t="s">
        <v>169</v>
      </c>
      <c r="F82" s="169">
        <v>1</v>
      </c>
      <c r="G82" s="170"/>
      <c r="H82" s="170"/>
      <c r="I82" s="170">
        <f t="shared" si="8"/>
        <v>0</v>
      </c>
      <c r="J82" s="168">
        <f t="shared" si="9"/>
        <v>1377.68</v>
      </c>
      <c r="K82" s="1">
        <f t="shared" si="10"/>
        <v>0</v>
      </c>
      <c r="L82" s="1"/>
      <c r="M82" s="1">
        <f t="shared" si="12"/>
        <v>0</v>
      </c>
      <c r="N82" s="1">
        <v>1377.68</v>
      </c>
      <c r="O82" s="1"/>
      <c r="P82" s="167">
        <f t="shared" si="11"/>
        <v>3.4000000000000002E-2</v>
      </c>
      <c r="Q82" s="173"/>
      <c r="R82" s="173">
        <v>3.4119999999999998E-2</v>
      </c>
      <c r="S82" s="167"/>
      <c r="Z82">
        <v>0</v>
      </c>
    </row>
    <row r="83" spans="1:26" ht="50.1" customHeight="1">
      <c r="A83" s="171"/>
      <c r="B83" s="168" t="s">
        <v>223</v>
      </c>
      <c r="C83" s="172" t="s">
        <v>250</v>
      </c>
      <c r="D83" s="168" t="s">
        <v>251</v>
      </c>
      <c r="E83" s="168" t="s">
        <v>169</v>
      </c>
      <c r="F83" s="169">
        <v>1</v>
      </c>
      <c r="G83" s="170"/>
      <c r="H83" s="170"/>
      <c r="I83" s="170">
        <f t="shared" si="8"/>
        <v>0</v>
      </c>
      <c r="J83" s="168">
        <f t="shared" si="9"/>
        <v>557.03</v>
      </c>
      <c r="K83" s="1">
        <f t="shared" si="10"/>
        <v>0</v>
      </c>
      <c r="L83" s="1"/>
      <c r="M83" s="1">
        <f t="shared" si="12"/>
        <v>0</v>
      </c>
      <c r="N83" s="1">
        <v>557.03</v>
      </c>
      <c r="O83" s="1"/>
      <c r="P83" s="167">
        <f t="shared" si="11"/>
        <v>3.3000000000000002E-2</v>
      </c>
      <c r="Q83" s="173"/>
      <c r="R83" s="173">
        <v>3.3259999999999998E-2</v>
      </c>
      <c r="S83" s="167"/>
      <c r="Z83">
        <v>0</v>
      </c>
    </row>
    <row r="84" spans="1:26" ht="50.1" customHeight="1">
      <c r="A84" s="171"/>
      <c r="B84" s="168" t="s">
        <v>223</v>
      </c>
      <c r="C84" s="172" t="s">
        <v>252</v>
      </c>
      <c r="D84" s="168" t="s">
        <v>253</v>
      </c>
      <c r="E84" s="168" t="s">
        <v>169</v>
      </c>
      <c r="F84" s="169">
        <v>2</v>
      </c>
      <c r="G84" s="170"/>
      <c r="H84" s="170"/>
      <c r="I84" s="170">
        <f t="shared" si="8"/>
        <v>0</v>
      </c>
      <c r="J84" s="168">
        <f t="shared" si="9"/>
        <v>2170.2199999999998</v>
      </c>
      <c r="K84" s="1">
        <f t="shared" si="10"/>
        <v>0</v>
      </c>
      <c r="L84" s="1"/>
      <c r="M84" s="1">
        <f t="shared" si="12"/>
        <v>0</v>
      </c>
      <c r="N84" s="1">
        <v>1085.1099999999999</v>
      </c>
      <c r="O84" s="1"/>
      <c r="P84" s="167">
        <f t="shared" si="11"/>
        <v>6.9000000000000006E-2</v>
      </c>
      <c r="Q84" s="173"/>
      <c r="R84" s="173">
        <v>3.4470000000000001E-2</v>
      </c>
      <c r="S84" s="167"/>
      <c r="Z84">
        <v>0</v>
      </c>
    </row>
    <row r="85" spans="1:26" ht="57">
      <c r="A85" s="171"/>
      <c r="B85" s="168" t="s">
        <v>223</v>
      </c>
      <c r="C85" s="172" t="s">
        <v>254</v>
      </c>
      <c r="D85" s="168" t="s">
        <v>255</v>
      </c>
      <c r="E85" s="168" t="s">
        <v>169</v>
      </c>
      <c r="F85" s="169">
        <v>4</v>
      </c>
      <c r="G85" s="170"/>
      <c r="H85" s="170"/>
      <c r="I85" s="170">
        <f t="shared" si="8"/>
        <v>0</v>
      </c>
      <c r="J85" s="168">
        <f t="shared" si="9"/>
        <v>203.24</v>
      </c>
      <c r="K85" s="1">
        <f t="shared" si="10"/>
        <v>0</v>
      </c>
      <c r="L85" s="1"/>
      <c r="M85" s="1">
        <f t="shared" si="12"/>
        <v>0</v>
      </c>
      <c r="N85" s="1">
        <v>50.81</v>
      </c>
      <c r="O85" s="1"/>
      <c r="P85" s="167">
        <f t="shared" si="11"/>
        <v>0.14299999999999999</v>
      </c>
      <c r="Q85" s="173"/>
      <c r="R85" s="173">
        <v>3.5770000000000003E-2</v>
      </c>
      <c r="S85" s="167"/>
      <c r="Z85">
        <v>0</v>
      </c>
    </row>
    <row r="86" spans="1:26" ht="50.1" customHeight="1">
      <c r="A86" s="171"/>
      <c r="B86" s="168" t="s">
        <v>223</v>
      </c>
      <c r="C86" s="172" t="s">
        <v>256</v>
      </c>
      <c r="D86" s="168" t="s">
        <v>257</v>
      </c>
      <c r="E86" s="168" t="s">
        <v>169</v>
      </c>
      <c r="F86" s="169">
        <v>1</v>
      </c>
      <c r="G86" s="170"/>
      <c r="H86" s="170"/>
      <c r="I86" s="170">
        <f t="shared" si="8"/>
        <v>0</v>
      </c>
      <c r="J86" s="168">
        <f t="shared" si="9"/>
        <v>1320.76</v>
      </c>
      <c r="K86" s="1">
        <f t="shared" si="10"/>
        <v>0</v>
      </c>
      <c r="L86" s="1"/>
      <c r="M86" s="1">
        <f t="shared" si="12"/>
        <v>0</v>
      </c>
      <c r="N86" s="1">
        <v>1320.76</v>
      </c>
      <c r="O86" s="1"/>
      <c r="P86" s="167">
        <f t="shared" si="11"/>
        <v>1.2E-2</v>
      </c>
      <c r="Q86" s="173"/>
      <c r="R86" s="173">
        <v>1.155E-2</v>
      </c>
      <c r="S86" s="167"/>
      <c r="Z86">
        <v>0</v>
      </c>
    </row>
    <row r="87" spans="1:26" ht="57">
      <c r="A87" s="171"/>
      <c r="B87" s="168" t="s">
        <v>223</v>
      </c>
      <c r="C87" s="172" t="s">
        <v>258</v>
      </c>
      <c r="D87" s="168" t="s">
        <v>259</v>
      </c>
      <c r="E87" s="168" t="s">
        <v>169</v>
      </c>
      <c r="F87" s="169">
        <v>2</v>
      </c>
      <c r="G87" s="170"/>
      <c r="H87" s="170"/>
      <c r="I87" s="170">
        <f t="shared" si="8"/>
        <v>0</v>
      </c>
      <c r="J87" s="168">
        <f t="shared" si="9"/>
        <v>522.46</v>
      </c>
      <c r="K87" s="1">
        <f t="shared" si="10"/>
        <v>0</v>
      </c>
      <c r="L87" s="1"/>
      <c r="M87" s="1">
        <f t="shared" si="12"/>
        <v>0</v>
      </c>
      <c r="N87" s="1">
        <v>261.23</v>
      </c>
      <c r="O87" s="1"/>
      <c r="P87" s="167">
        <f t="shared" si="11"/>
        <v>2.4E-2</v>
      </c>
      <c r="Q87" s="173"/>
      <c r="R87" s="173">
        <v>1.218E-2</v>
      </c>
      <c r="S87" s="167"/>
      <c r="Z87">
        <v>0</v>
      </c>
    </row>
    <row r="88" spans="1:26" ht="57">
      <c r="A88" s="171"/>
      <c r="B88" s="168" t="s">
        <v>223</v>
      </c>
      <c r="C88" s="172" t="s">
        <v>260</v>
      </c>
      <c r="D88" s="168" t="s">
        <v>261</v>
      </c>
      <c r="E88" s="168" t="s">
        <v>169</v>
      </c>
      <c r="F88" s="169">
        <v>1</v>
      </c>
      <c r="G88" s="170"/>
      <c r="H88" s="170"/>
      <c r="I88" s="170">
        <f t="shared" si="8"/>
        <v>0</v>
      </c>
      <c r="J88" s="168">
        <f t="shared" si="9"/>
        <v>226.06</v>
      </c>
      <c r="K88" s="1">
        <f t="shared" si="10"/>
        <v>0</v>
      </c>
      <c r="L88" s="1"/>
      <c r="M88" s="1">
        <f t="shared" si="12"/>
        <v>0</v>
      </c>
      <c r="N88" s="1">
        <v>226.06</v>
      </c>
      <c r="O88" s="1"/>
      <c r="P88" s="167">
        <f t="shared" si="11"/>
        <v>1.2999999999999999E-2</v>
      </c>
      <c r="Q88" s="173"/>
      <c r="R88" s="173">
        <v>1.282E-2</v>
      </c>
      <c r="S88" s="167"/>
      <c r="Z88">
        <v>0</v>
      </c>
    </row>
    <row r="89" spans="1:26" ht="50.1" customHeight="1">
      <c r="A89" s="171"/>
      <c r="B89" s="168" t="s">
        <v>223</v>
      </c>
      <c r="C89" s="172" t="s">
        <v>262</v>
      </c>
      <c r="D89" s="168" t="s">
        <v>263</v>
      </c>
      <c r="E89" s="168" t="s">
        <v>169</v>
      </c>
      <c r="F89" s="169">
        <v>1</v>
      </c>
      <c r="G89" s="170"/>
      <c r="H89" s="170"/>
      <c r="I89" s="170">
        <f t="shared" si="8"/>
        <v>0</v>
      </c>
      <c r="J89" s="168">
        <f t="shared" si="9"/>
        <v>1167.8800000000001</v>
      </c>
      <c r="K89" s="1">
        <f t="shared" si="10"/>
        <v>0</v>
      </c>
      <c r="L89" s="1"/>
      <c r="M89" s="1">
        <f t="shared" si="12"/>
        <v>0</v>
      </c>
      <c r="N89" s="1">
        <v>1167.8800000000001</v>
      </c>
      <c r="O89" s="1"/>
      <c r="P89" s="167">
        <f t="shared" si="11"/>
        <v>1.4999999999999999E-2</v>
      </c>
      <c r="Q89" s="173"/>
      <c r="R89" s="173">
        <v>1.49E-2</v>
      </c>
      <c r="S89" s="167"/>
      <c r="Z89">
        <v>0</v>
      </c>
    </row>
    <row r="90" spans="1:26" ht="24.95" customHeight="1">
      <c r="A90" s="171"/>
      <c r="B90" s="168" t="s">
        <v>264</v>
      </c>
      <c r="C90" s="172" t="s">
        <v>265</v>
      </c>
      <c r="D90" s="168" t="s">
        <v>266</v>
      </c>
      <c r="E90" s="168" t="s">
        <v>267</v>
      </c>
      <c r="F90" s="169">
        <v>543.4</v>
      </c>
      <c r="G90" s="170"/>
      <c r="H90" s="170"/>
      <c r="I90" s="170">
        <f t="shared" si="8"/>
        <v>0</v>
      </c>
      <c r="J90" s="168">
        <f t="shared" si="9"/>
        <v>1760.62</v>
      </c>
      <c r="K90" s="1">
        <f t="shared" si="10"/>
        <v>0</v>
      </c>
      <c r="L90" s="1">
        <f>ROUND(F90*(G90),2)</f>
        <v>0</v>
      </c>
      <c r="M90" s="1"/>
      <c r="N90" s="1">
        <v>3.24</v>
      </c>
      <c r="O90" s="1"/>
      <c r="P90" s="167"/>
      <c r="Q90" s="173"/>
      <c r="R90" s="173"/>
      <c r="S90" s="167"/>
      <c r="Z90">
        <v>0</v>
      </c>
    </row>
    <row r="91" spans="1:26" ht="24.95" customHeight="1">
      <c r="A91" s="171"/>
      <c r="B91" s="168" t="s">
        <v>173</v>
      </c>
      <c r="C91" s="172" t="s">
        <v>268</v>
      </c>
      <c r="D91" s="168" t="s">
        <v>269</v>
      </c>
      <c r="E91" s="168" t="s">
        <v>267</v>
      </c>
      <c r="F91" s="169">
        <v>543.4</v>
      </c>
      <c r="G91" s="170"/>
      <c r="H91" s="170"/>
      <c r="I91" s="170">
        <f t="shared" si="8"/>
        <v>0</v>
      </c>
      <c r="J91" s="168">
        <f t="shared" si="9"/>
        <v>1363.93</v>
      </c>
      <c r="K91" s="1">
        <f t="shared" si="10"/>
        <v>0</v>
      </c>
      <c r="L91" s="1"/>
      <c r="M91" s="1">
        <f>ROUND(F91*(H91),2)</f>
        <v>0</v>
      </c>
      <c r="N91" s="1">
        <v>2.5099999999999998</v>
      </c>
      <c r="O91" s="1"/>
      <c r="P91" s="167">
        <f>ROUND(F91*(R91),3)</f>
        <v>0.54300000000000004</v>
      </c>
      <c r="Q91" s="173"/>
      <c r="R91" s="173">
        <v>1E-3</v>
      </c>
      <c r="S91" s="167"/>
      <c r="Z91">
        <v>0</v>
      </c>
    </row>
    <row r="92" spans="1:26" ht="24.95" customHeight="1">
      <c r="A92" s="171"/>
      <c r="B92" s="168" t="s">
        <v>264</v>
      </c>
      <c r="C92" s="172" t="s">
        <v>270</v>
      </c>
      <c r="D92" s="168" t="s">
        <v>271</v>
      </c>
      <c r="E92" s="178">
        <v>1</v>
      </c>
      <c r="F92" s="169">
        <v>0.01</v>
      </c>
      <c r="G92" s="170"/>
      <c r="H92" s="170"/>
      <c r="I92" s="170">
        <f t="shared" si="8"/>
        <v>0</v>
      </c>
      <c r="J92" s="168">
        <f t="shared" si="9"/>
        <v>795.53</v>
      </c>
      <c r="K92" s="1">
        <f t="shared" si="10"/>
        <v>0</v>
      </c>
      <c r="L92" s="1">
        <f>ROUND(F92*(G92),2)</f>
        <v>0</v>
      </c>
      <c r="M92" s="1"/>
      <c r="N92" s="1">
        <v>79552.87</v>
      </c>
      <c r="O92" s="1"/>
      <c r="P92" s="167"/>
      <c r="Q92" s="173"/>
      <c r="R92" s="173"/>
      <c r="S92" s="167"/>
      <c r="Z92">
        <v>0</v>
      </c>
    </row>
    <row r="93" spans="1:26">
      <c r="A93" s="156"/>
      <c r="B93" s="156"/>
      <c r="C93" s="156"/>
      <c r="D93" s="156" t="s">
        <v>149</v>
      </c>
      <c r="E93" s="156"/>
      <c r="F93" s="167"/>
      <c r="G93" s="159">
        <f>ROUND((SUM(L68:L92))/1,2)</f>
        <v>0</v>
      </c>
      <c r="H93" s="159">
        <f>ROUND((SUM(M68:M92))/1,2)</f>
        <v>0</v>
      </c>
      <c r="I93" s="159">
        <f>ROUND((SUM(I68:I92))/1,2)</f>
        <v>0</v>
      </c>
      <c r="J93" s="156"/>
      <c r="K93" s="156"/>
      <c r="L93" s="156">
        <f>ROUND((SUM(L68:L92))/1,2)</f>
        <v>0</v>
      </c>
      <c r="M93" s="156">
        <f>ROUND((SUM(M68:M92))/1,2)</f>
        <v>0</v>
      </c>
      <c r="N93" s="156"/>
      <c r="O93" s="156"/>
      <c r="P93" s="174">
        <f>ROUND((SUM(P68:P92))/1,2)</f>
        <v>4.9400000000000004</v>
      </c>
      <c r="Q93" s="153"/>
      <c r="R93" s="153"/>
      <c r="S93" s="174">
        <f>ROUND((SUM(S68:S92))/1,2)</f>
        <v>0</v>
      </c>
      <c r="T93" s="153"/>
      <c r="U93" s="153"/>
      <c r="V93" s="153"/>
      <c r="W93" s="153"/>
      <c r="X93" s="153"/>
      <c r="Y93" s="153"/>
      <c r="Z93" s="153"/>
    </row>
    <row r="94" spans="1:26">
      <c r="A94" s="1"/>
      <c r="B94" s="1"/>
      <c r="C94" s="1"/>
      <c r="D94" s="1"/>
      <c r="E94" s="1"/>
      <c r="F94" s="163"/>
      <c r="G94" s="149"/>
      <c r="H94" s="149"/>
      <c r="I94" s="149"/>
      <c r="J94" s="1"/>
      <c r="K94" s="1"/>
      <c r="L94" s="1"/>
      <c r="M94" s="1"/>
      <c r="N94" s="1"/>
      <c r="O94" s="1"/>
      <c r="P94" s="1"/>
      <c r="S94" s="1"/>
    </row>
    <row r="95" spans="1:26">
      <c r="A95" s="156"/>
      <c r="B95" s="156"/>
      <c r="C95" s="156"/>
      <c r="D95" s="156" t="s">
        <v>150</v>
      </c>
      <c r="E95" s="156"/>
      <c r="F95" s="167"/>
      <c r="G95" s="157"/>
      <c r="H95" s="157"/>
      <c r="I95" s="157"/>
      <c r="J95" s="156"/>
      <c r="K95" s="156"/>
      <c r="L95" s="156"/>
      <c r="M95" s="156"/>
      <c r="N95" s="156"/>
      <c r="O95" s="156"/>
      <c r="P95" s="156"/>
      <c r="Q95" s="153"/>
      <c r="R95" s="153"/>
      <c r="S95" s="156"/>
      <c r="T95" s="153"/>
      <c r="U95" s="153"/>
      <c r="V95" s="153"/>
      <c r="W95" s="153"/>
      <c r="X95" s="153"/>
      <c r="Y95" s="153"/>
      <c r="Z95" s="153"/>
    </row>
    <row r="96" spans="1:26" ht="24.95" customHeight="1">
      <c r="A96" s="171"/>
      <c r="B96" s="168" t="s">
        <v>272</v>
      </c>
      <c r="C96" s="172" t="s">
        <v>273</v>
      </c>
      <c r="D96" s="168" t="s">
        <v>274</v>
      </c>
      <c r="E96" s="168" t="s">
        <v>86</v>
      </c>
      <c r="F96" s="169">
        <v>173.733</v>
      </c>
      <c r="G96" s="170"/>
      <c r="H96" s="170"/>
      <c r="I96" s="170">
        <f>ROUND(F96*(G96+H96),2)</f>
        <v>0</v>
      </c>
      <c r="J96" s="168">
        <f>ROUND(F96*(N96),2)</f>
        <v>449.97</v>
      </c>
      <c r="K96" s="1">
        <f>ROUND(F96*(O96),2)</f>
        <v>0</v>
      </c>
      <c r="L96" s="1">
        <f>ROUND(F96*(G96),2)</f>
        <v>0</v>
      </c>
      <c r="M96" s="1"/>
      <c r="N96" s="1">
        <v>2.59</v>
      </c>
      <c r="O96" s="1"/>
      <c r="P96" s="167">
        <f>ROUND(F96*(R96),3)</f>
        <v>6.9000000000000006E-2</v>
      </c>
      <c r="Q96" s="173"/>
      <c r="R96" s="173">
        <v>4.0000000000000002E-4</v>
      </c>
      <c r="S96" s="167"/>
      <c r="Z96">
        <v>0</v>
      </c>
    </row>
    <row r="97" spans="1:26">
      <c r="A97" s="156"/>
      <c r="B97" s="156"/>
      <c r="C97" s="156"/>
      <c r="D97" s="156" t="s">
        <v>150</v>
      </c>
      <c r="E97" s="156"/>
      <c r="F97" s="167"/>
      <c r="G97" s="159">
        <f>ROUND((SUM(L95:L96))/1,2)</f>
        <v>0</v>
      </c>
      <c r="H97" s="159">
        <f>ROUND((SUM(M95:M96))/1,2)</f>
        <v>0</v>
      </c>
      <c r="I97" s="159">
        <f>ROUND((SUM(I95:I96))/1,2)</f>
        <v>0</v>
      </c>
      <c r="J97" s="156"/>
      <c r="K97" s="156"/>
      <c r="L97" s="156">
        <f>ROUND((SUM(L95:L96))/1,2)</f>
        <v>0</v>
      </c>
      <c r="M97" s="156">
        <f>ROUND((SUM(M95:M96))/1,2)</f>
        <v>0</v>
      </c>
      <c r="N97" s="156"/>
      <c r="O97" s="156"/>
      <c r="P97" s="174">
        <f>ROUND((SUM(P95:P96))/1,2)</f>
        <v>7.0000000000000007E-2</v>
      </c>
      <c r="S97" s="167">
        <f>ROUND((SUM(S95:S96))/1,2)</f>
        <v>0</v>
      </c>
    </row>
    <row r="98" spans="1:26">
      <c r="A98" s="1"/>
      <c r="B98" s="1"/>
      <c r="C98" s="1"/>
      <c r="D98" s="1"/>
      <c r="E98" s="1"/>
      <c r="F98" s="163"/>
      <c r="G98" s="149"/>
      <c r="H98" s="149"/>
      <c r="I98" s="149"/>
      <c r="J98" s="1"/>
      <c r="K98" s="1"/>
      <c r="L98" s="1"/>
      <c r="M98" s="1"/>
      <c r="N98" s="1"/>
      <c r="O98" s="1"/>
      <c r="P98" s="1"/>
      <c r="S98" s="1"/>
    </row>
    <row r="99" spans="1:26">
      <c r="A99" s="156"/>
      <c r="B99" s="156"/>
      <c r="C99" s="156"/>
      <c r="D99" s="2" t="s">
        <v>147</v>
      </c>
      <c r="E99" s="156"/>
      <c r="F99" s="167"/>
      <c r="G99" s="159">
        <f>ROUND((SUM(L60:L98))/2,2)</f>
        <v>0</v>
      </c>
      <c r="H99" s="159">
        <f>ROUND((SUM(M60:M98))/2,2)</f>
        <v>0</v>
      </c>
      <c r="I99" s="159">
        <f>ROUND((SUM(I60:I98))/2,2)</f>
        <v>0</v>
      </c>
      <c r="J99" s="156"/>
      <c r="K99" s="156"/>
      <c r="L99" s="156">
        <f>ROUND((SUM(L60:L98))/2,2)</f>
        <v>0</v>
      </c>
      <c r="M99" s="156">
        <f>ROUND((SUM(M60:M98))/2,2)</f>
        <v>0</v>
      </c>
      <c r="N99" s="156"/>
      <c r="O99" s="156"/>
      <c r="P99" s="174">
        <f>ROUND((SUM(P60:P98))/2,2)</f>
        <v>5.45</v>
      </c>
      <c r="S99" s="174">
        <f>ROUND((SUM(S60:S98))/2,2)</f>
        <v>0.24</v>
      </c>
    </row>
    <row r="100" spans="1:26">
      <c r="A100" s="175"/>
      <c r="B100" s="175" t="s">
        <v>13</v>
      </c>
      <c r="C100" s="175"/>
      <c r="D100" s="175"/>
      <c r="E100" s="175"/>
      <c r="F100" s="176" t="s">
        <v>73</v>
      </c>
      <c r="G100" s="177">
        <f>ROUND((SUM(L9:L99))/3,2)</f>
        <v>0</v>
      </c>
      <c r="H100" s="177">
        <f>ROUND((SUM(M9:M99))/3,2)</f>
        <v>0</v>
      </c>
      <c r="I100" s="177">
        <f>ROUND((SUM(I9:I99))/3,2)</f>
        <v>0</v>
      </c>
      <c r="J100" s="175"/>
      <c r="K100" s="175">
        <f>ROUND((SUM(K9:K99)),2)</f>
        <v>0</v>
      </c>
      <c r="L100" s="175">
        <f>ROUND((SUM(L9:L99))/3,2)</f>
        <v>0</v>
      </c>
      <c r="M100" s="175">
        <f>ROUND((SUM(M9:M99))/3,2)</f>
        <v>0</v>
      </c>
      <c r="N100" s="175"/>
      <c r="O100" s="175"/>
      <c r="P100" s="194">
        <f>ROUND((SUM(P9:P99))/3,2)</f>
        <v>29.28</v>
      </c>
      <c r="Q100" s="195"/>
      <c r="R100" s="195"/>
      <c r="S100" s="194">
        <f>ROUND((SUM(S9:S99))/3,2)</f>
        <v>18.09</v>
      </c>
      <c r="Z100">
        <f>(SUM(Z9:Z99))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Výmena výplní otvorov</oddHeader>
    <oddFooter>&amp;RStrana &amp;P z &amp;N    &amp;L&amp;7Spracované systémom Systematic®pyramida.wsn, tel.: 051 77 10 585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Z41"/>
  <sheetViews>
    <sheetView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275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>
        <f>'Rekap 11560'!B15</f>
        <v>0</v>
      </c>
      <c r="E16" s="97">
        <f>'Rekap 11560'!C15</f>
        <v>0</v>
      </c>
      <c r="F16" s="106">
        <f>'Rekap 11560'!D15</f>
        <v>0</v>
      </c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>
        <f>'Rekap 11560'!B25</f>
        <v>0</v>
      </c>
      <c r="E17" s="76">
        <f>'Rekap 11560'!C25</f>
        <v>0</v>
      </c>
      <c r="F17" s="81">
        <f>'Rekap 11560'!D25</f>
        <v>0</v>
      </c>
      <c r="G17" s="61">
        <v>7</v>
      </c>
      <c r="H17" s="116" t="s">
        <v>40</v>
      </c>
      <c r="I17" s="129"/>
      <c r="J17" s="127">
        <f>'SO 11560'!Z106</f>
        <v>0</v>
      </c>
    </row>
    <row r="18" spans="1:26" ht="18" customHeight="1">
      <c r="A18" s="11"/>
      <c r="B18" s="68">
        <v>3</v>
      </c>
      <c r="C18" s="72" t="s">
        <v>35</v>
      </c>
      <c r="D18" s="79"/>
      <c r="E18" s="77"/>
      <c r="F18" s="82"/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11560'!K9:'SO 11560'!K105)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11560'!K9:'SO 11560'!K105)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275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69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276</v>
      </c>
      <c r="B11" s="157">
        <f>'SO 11560'!L13</f>
        <v>0</v>
      </c>
      <c r="C11" s="157">
        <f>'SO 11560'!M13</f>
        <v>0</v>
      </c>
      <c r="D11" s="157">
        <f>'SO 11560'!I13</f>
        <v>0</v>
      </c>
      <c r="E11" s="158">
        <f>'SO 11560'!P13</f>
        <v>0.05</v>
      </c>
      <c r="F11" s="158">
        <f>'SO 11560'!S13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70</v>
      </c>
      <c r="B12" s="157">
        <f>'SO 11560'!L17</f>
        <v>0</v>
      </c>
      <c r="C12" s="157">
        <f>'SO 11560'!M17</f>
        <v>0</v>
      </c>
      <c r="D12" s="157">
        <f>'SO 11560'!I17</f>
        <v>0</v>
      </c>
      <c r="E12" s="158">
        <f>'SO 11560'!P17</f>
        <v>0.62</v>
      </c>
      <c r="F12" s="158">
        <f>'SO 11560'!S17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156" t="s">
        <v>71</v>
      </c>
      <c r="B13" s="157">
        <f>'SO 11560'!L25</f>
        <v>0</v>
      </c>
      <c r="C13" s="157">
        <f>'SO 11560'!M25</f>
        <v>0</v>
      </c>
      <c r="D13" s="157">
        <f>'SO 11560'!I25</f>
        <v>0</v>
      </c>
      <c r="E13" s="158">
        <f>'SO 11560'!P25</f>
        <v>0.01</v>
      </c>
      <c r="F13" s="158">
        <f>'SO 11560'!S25</f>
        <v>221.86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156" t="s">
        <v>72</v>
      </c>
      <c r="B14" s="157">
        <f>'SO 11560'!L29</f>
        <v>0</v>
      </c>
      <c r="C14" s="157">
        <f>'SO 11560'!M29</f>
        <v>0</v>
      </c>
      <c r="D14" s="157">
        <f>'SO 11560'!I29</f>
        <v>0</v>
      </c>
      <c r="E14" s="158">
        <f>'SO 11560'!P29</f>
        <v>0</v>
      </c>
      <c r="F14" s="158">
        <f>'SO 11560'!S29</f>
        <v>0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>
      <c r="A15" s="2" t="s">
        <v>69</v>
      </c>
      <c r="B15" s="159">
        <f>'SO 11560'!L31</f>
        <v>0</v>
      </c>
      <c r="C15" s="159">
        <f>'SO 11560'!M31</f>
        <v>0</v>
      </c>
      <c r="D15" s="159">
        <f>'SO 11560'!I31</f>
        <v>0</v>
      </c>
      <c r="E15" s="160">
        <f>'SO 11560'!P31</f>
        <v>0.68</v>
      </c>
      <c r="F15" s="160">
        <f>'SO 11560'!S31</f>
        <v>221.86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1"/>
      <c r="B16" s="149"/>
      <c r="C16" s="149"/>
      <c r="D16" s="149"/>
      <c r="E16" s="148"/>
      <c r="F16" s="148"/>
    </row>
    <row r="17" spans="1:26">
      <c r="A17" s="2" t="s">
        <v>147</v>
      </c>
      <c r="B17" s="159"/>
      <c r="C17" s="157"/>
      <c r="D17" s="157"/>
      <c r="E17" s="158"/>
      <c r="F17" s="158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>
      <c r="A18" s="156" t="s">
        <v>277</v>
      </c>
      <c r="B18" s="157">
        <f>'SO 11560'!L44</f>
        <v>0</v>
      </c>
      <c r="C18" s="157">
        <f>'SO 11560'!M44</f>
        <v>0</v>
      </c>
      <c r="D18" s="157">
        <f>'SO 11560'!I44</f>
        <v>0</v>
      </c>
      <c r="E18" s="158">
        <f>'SO 11560'!P44</f>
        <v>5.18</v>
      </c>
      <c r="F18" s="158">
        <f>'SO 11560'!S44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>
      <c r="A19" s="156" t="s">
        <v>278</v>
      </c>
      <c r="B19" s="157">
        <f>'SO 11560'!L54</f>
        <v>0</v>
      </c>
      <c r="C19" s="157">
        <f>'SO 11560'!M54</f>
        <v>0</v>
      </c>
      <c r="D19" s="157">
        <f>'SO 11560'!I54</f>
        <v>0</v>
      </c>
      <c r="E19" s="158">
        <f>'SO 11560'!P54</f>
        <v>9.23</v>
      </c>
      <c r="F19" s="158">
        <f>'SO 11560'!S54</f>
        <v>0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>
      <c r="A20" s="156" t="s">
        <v>279</v>
      </c>
      <c r="B20" s="157">
        <f>'SO 11560'!L60</f>
        <v>0</v>
      </c>
      <c r="C20" s="157">
        <f>'SO 11560'!M60</f>
        <v>0</v>
      </c>
      <c r="D20" s="157">
        <f>'SO 11560'!I60</f>
        <v>0</v>
      </c>
      <c r="E20" s="158">
        <f>'SO 11560'!P60</f>
        <v>0.16</v>
      </c>
      <c r="F20" s="158">
        <f>'SO 11560'!S60</f>
        <v>0.1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>
      <c r="A21" s="156" t="s">
        <v>280</v>
      </c>
      <c r="B21" s="157">
        <f>'SO 11560'!L76</f>
        <v>0</v>
      </c>
      <c r="C21" s="157">
        <f>'SO 11560'!M76</f>
        <v>0</v>
      </c>
      <c r="D21" s="157">
        <f>'SO 11560'!I76</f>
        <v>0</v>
      </c>
      <c r="E21" s="158">
        <f>'SO 11560'!P76</f>
        <v>23.27</v>
      </c>
      <c r="F21" s="158">
        <f>'SO 11560'!S76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>
      <c r="A22" s="156" t="s">
        <v>148</v>
      </c>
      <c r="B22" s="157">
        <f>'SO 11560'!L92</f>
        <v>0</v>
      </c>
      <c r="C22" s="157">
        <f>'SO 11560'!M92</f>
        <v>0</v>
      </c>
      <c r="D22" s="157">
        <f>'SO 11560'!I92</f>
        <v>0</v>
      </c>
      <c r="E22" s="158">
        <f>'SO 11560'!P92</f>
        <v>0.96</v>
      </c>
      <c r="F22" s="158">
        <f>'SO 11560'!S92</f>
        <v>8.1</v>
      </c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>
      <c r="A23" s="156" t="s">
        <v>281</v>
      </c>
      <c r="B23" s="157">
        <f>'SO 11560'!L97</f>
        <v>0</v>
      </c>
      <c r="C23" s="157">
        <f>'SO 11560'!M97</f>
        <v>0</v>
      </c>
      <c r="D23" s="157">
        <f>'SO 11560'!I97</f>
        <v>0</v>
      </c>
      <c r="E23" s="158">
        <f>'SO 11560'!P97</f>
        <v>0.22</v>
      </c>
      <c r="F23" s="158">
        <f>'SO 11560'!S97</f>
        <v>0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>
      <c r="A24" s="156" t="s">
        <v>149</v>
      </c>
      <c r="B24" s="157">
        <f>'SO 11560'!L103</f>
        <v>0</v>
      </c>
      <c r="C24" s="157">
        <f>'SO 11560'!M103</f>
        <v>0</v>
      </c>
      <c r="D24" s="157">
        <f>'SO 11560'!I103</f>
        <v>0</v>
      </c>
      <c r="E24" s="158">
        <f>'SO 11560'!P103</f>
        <v>0</v>
      </c>
      <c r="F24" s="158">
        <f>'SO 11560'!S103</f>
        <v>0</v>
      </c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>
      <c r="A25" s="2" t="s">
        <v>147</v>
      </c>
      <c r="B25" s="159">
        <f>'SO 11560'!L105</f>
        <v>0</v>
      </c>
      <c r="C25" s="159">
        <f>'SO 11560'!M105</f>
        <v>0</v>
      </c>
      <c r="D25" s="159">
        <f>'SO 11560'!I105</f>
        <v>0</v>
      </c>
      <c r="E25" s="160">
        <f>'SO 11560'!P105</f>
        <v>39.020000000000003</v>
      </c>
      <c r="F25" s="160">
        <f>'SO 11560'!S105</f>
        <v>8.1999999999999993</v>
      </c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>
      <c r="A26" s="1"/>
      <c r="B26" s="149"/>
      <c r="C26" s="149"/>
      <c r="D26" s="149"/>
      <c r="E26" s="148"/>
      <c r="F26" s="148"/>
    </row>
    <row r="27" spans="1:26">
      <c r="A27" s="2" t="s">
        <v>73</v>
      </c>
      <c r="B27" s="159">
        <f>'SO 11560'!L106</f>
        <v>0</v>
      </c>
      <c r="C27" s="159">
        <f>'SO 11560'!M106</f>
        <v>0</v>
      </c>
      <c r="D27" s="159">
        <f>'SO 11560'!I106</f>
        <v>0</v>
      </c>
      <c r="E27" s="160">
        <f>'SO 11560'!P106</f>
        <v>39.700000000000003</v>
      </c>
      <c r="F27" s="160">
        <f>'SO 11560'!S106</f>
        <v>230.06</v>
      </c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>
      <c r="A28" s="1"/>
      <c r="B28" s="149"/>
      <c r="C28" s="149"/>
      <c r="D28" s="149"/>
      <c r="E28" s="148"/>
      <c r="F28" s="148"/>
    </row>
    <row r="29" spans="1:26">
      <c r="A29" s="1"/>
      <c r="B29" s="149"/>
      <c r="C29" s="149"/>
      <c r="D29" s="149"/>
      <c r="E29" s="148"/>
      <c r="F29" s="148"/>
    </row>
    <row r="30" spans="1:26">
      <c r="A30" s="1"/>
      <c r="B30" s="149"/>
      <c r="C30" s="149"/>
      <c r="D30" s="149"/>
      <c r="E30" s="148"/>
      <c r="F30" s="148"/>
    </row>
    <row r="31" spans="1:26">
      <c r="A31" s="1"/>
      <c r="B31" s="149"/>
      <c r="C31" s="149"/>
      <c r="D31" s="149"/>
      <c r="E31" s="148"/>
      <c r="F31" s="148"/>
    </row>
    <row r="32" spans="1:26">
      <c r="A32" s="1"/>
      <c r="B32" s="149"/>
      <c r="C32" s="149"/>
      <c r="D32" s="149"/>
      <c r="E32" s="148"/>
      <c r="F32" s="148"/>
    </row>
    <row r="33" spans="1:6">
      <c r="A33" s="1"/>
      <c r="B33" s="149"/>
      <c r="C33" s="149"/>
      <c r="D33" s="149"/>
      <c r="E33" s="148"/>
      <c r="F33" s="148"/>
    </row>
    <row r="34" spans="1:6">
      <c r="A34" s="1"/>
      <c r="B34" s="149"/>
      <c r="C34" s="149"/>
      <c r="D34" s="149"/>
      <c r="E34" s="148"/>
      <c r="F34" s="148"/>
    </row>
    <row r="35" spans="1:6">
      <c r="A35" s="1"/>
      <c r="B35" s="149"/>
      <c r="C35" s="149"/>
      <c r="D35" s="149"/>
      <c r="E35" s="148"/>
      <c r="F35" s="148"/>
    </row>
    <row r="36" spans="1:6">
      <c r="A36" s="1"/>
      <c r="B36" s="149"/>
      <c r="C36" s="149"/>
      <c r="D36" s="149"/>
      <c r="E36" s="148"/>
      <c r="F36" s="148"/>
    </row>
    <row r="37" spans="1:6">
      <c r="A37" s="1"/>
      <c r="B37" s="149"/>
      <c r="C37" s="149"/>
      <c r="D37" s="149"/>
      <c r="E37" s="148"/>
      <c r="F37" s="148"/>
    </row>
    <row r="38" spans="1:6">
      <c r="A38" s="1"/>
      <c r="B38" s="149"/>
      <c r="C38" s="149"/>
      <c r="D38" s="149"/>
      <c r="E38" s="148"/>
      <c r="F38" s="148"/>
    </row>
    <row r="39" spans="1:6">
      <c r="A39" s="1"/>
      <c r="B39" s="149"/>
      <c r="C39" s="149"/>
      <c r="D39" s="149"/>
      <c r="E39" s="148"/>
      <c r="F39" s="148"/>
    </row>
    <row r="40" spans="1:6">
      <c r="A40" s="1"/>
      <c r="B40" s="149"/>
      <c r="C40" s="149"/>
      <c r="D40" s="149"/>
      <c r="E40" s="148"/>
      <c r="F40" s="148"/>
    </row>
    <row r="41" spans="1:6">
      <c r="A41" s="1"/>
      <c r="B41" s="149"/>
      <c r="C41" s="149"/>
      <c r="D41" s="149"/>
      <c r="E41" s="148"/>
      <c r="F41" s="148"/>
    </row>
    <row r="42" spans="1:6">
      <c r="A42" s="1"/>
      <c r="B42" s="149"/>
      <c r="C42" s="149"/>
      <c r="D42" s="149"/>
      <c r="E42" s="148"/>
      <c r="F42" s="148"/>
    </row>
    <row r="43" spans="1:6">
      <c r="A43" s="1"/>
      <c r="B43" s="149"/>
      <c r="C43" s="149"/>
      <c r="D43" s="149"/>
      <c r="E43" s="148"/>
      <c r="F43" s="148"/>
    </row>
    <row r="44" spans="1:6">
      <c r="A44" s="1"/>
      <c r="B44" s="149"/>
      <c r="C44" s="149"/>
      <c r="D44" s="149"/>
      <c r="E44" s="148"/>
      <c r="F44" s="148"/>
    </row>
    <row r="45" spans="1:6">
      <c r="A45" s="1"/>
      <c r="B45" s="149"/>
      <c r="C45" s="149"/>
      <c r="D45" s="149"/>
      <c r="E45" s="148"/>
      <c r="F45" s="148"/>
    </row>
    <row r="46" spans="1:6">
      <c r="A46" s="1"/>
      <c r="B46" s="149"/>
      <c r="C46" s="149"/>
      <c r="D46" s="149"/>
      <c r="E46" s="148"/>
      <c r="F46" s="148"/>
    </row>
    <row r="47" spans="1:6">
      <c r="A47" s="1"/>
      <c r="B47" s="149"/>
      <c r="C47" s="149"/>
      <c r="D47" s="149"/>
      <c r="E47" s="148"/>
      <c r="F47" s="148"/>
    </row>
    <row r="48" spans="1: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106"/>
  <sheetViews>
    <sheetView topLeftCell="B1" workbookViewId="0">
      <pane ySplit="8" topLeftCell="A96" activePane="bottomLeft" state="frozen"/>
      <selection pane="bottomLeft" activeCell="D44" sqref="D44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7.7109375" customWidth="1"/>
    <col min="17" max="18" width="0" hidden="1" customWidth="1"/>
    <col min="19" max="19" width="9.14062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275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69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276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>
      <c r="A11" s="171"/>
      <c r="B11" s="168" t="s">
        <v>282</v>
      </c>
      <c r="C11" s="172" t="s">
        <v>283</v>
      </c>
      <c r="D11" s="168" t="s">
        <v>284</v>
      </c>
      <c r="E11" s="168" t="s">
        <v>169</v>
      </c>
      <c r="F11" s="169">
        <v>2</v>
      </c>
      <c r="G11" s="170"/>
      <c r="H11" s="170"/>
      <c r="I11" s="170">
        <f>ROUND(F11*(G11+H11),2)</f>
        <v>0</v>
      </c>
      <c r="J11" s="168">
        <f>ROUND(F11*(N11),2)</f>
        <v>63.66</v>
      </c>
      <c r="K11" s="1">
        <f>ROUND(F11*(O11),2)</f>
        <v>0</v>
      </c>
      <c r="L11" s="1">
        <f>ROUND(F11*(G11),2)</f>
        <v>0</v>
      </c>
      <c r="M11" s="1"/>
      <c r="N11" s="1">
        <v>31.83</v>
      </c>
      <c r="O11" s="1"/>
      <c r="P11" s="167">
        <f>ROUND(F11*(R11),3)</f>
        <v>1.9E-2</v>
      </c>
      <c r="Q11" s="173"/>
      <c r="R11" s="173">
        <v>9.6699999999999998E-3</v>
      </c>
      <c r="S11" s="167"/>
      <c r="Z11">
        <v>0</v>
      </c>
    </row>
    <row r="12" spans="1:26" ht="35.1" customHeight="1">
      <c r="A12" s="171"/>
      <c r="B12" s="168" t="s">
        <v>223</v>
      </c>
      <c r="C12" s="172" t="s">
        <v>285</v>
      </c>
      <c r="D12" s="168" t="s">
        <v>286</v>
      </c>
      <c r="E12" s="168" t="s">
        <v>169</v>
      </c>
      <c r="F12" s="169">
        <v>2</v>
      </c>
      <c r="G12" s="170"/>
      <c r="H12" s="170"/>
      <c r="I12" s="170">
        <f>ROUND(F12*(G12+H12),2)</f>
        <v>0</v>
      </c>
      <c r="J12" s="168">
        <f>ROUND(F12*(N12),2)</f>
        <v>442.4</v>
      </c>
      <c r="K12" s="1">
        <f>ROUND(F12*(O12),2)</f>
        <v>0</v>
      </c>
      <c r="L12" s="1"/>
      <c r="M12" s="1">
        <f>ROUND(F12*(H12),2)</f>
        <v>0</v>
      </c>
      <c r="N12" s="1">
        <v>221.2</v>
      </c>
      <c r="O12" s="1"/>
      <c r="P12" s="167">
        <f>ROUND(F12*(R12),3)</f>
        <v>0.03</v>
      </c>
      <c r="Q12" s="173"/>
      <c r="R12" s="173">
        <v>1.4999999999999999E-2</v>
      </c>
      <c r="S12" s="167"/>
      <c r="Z12">
        <v>0</v>
      </c>
    </row>
    <row r="13" spans="1:26">
      <c r="A13" s="156"/>
      <c r="B13" s="156"/>
      <c r="C13" s="156"/>
      <c r="D13" s="156" t="s">
        <v>276</v>
      </c>
      <c r="E13" s="156"/>
      <c r="F13" s="167"/>
      <c r="G13" s="159">
        <f>ROUND((SUM(L10:L12))/1,2)</f>
        <v>0</v>
      </c>
      <c r="H13" s="159">
        <f>ROUND((SUM(M10:M12))/1,2)</f>
        <v>0</v>
      </c>
      <c r="I13" s="159">
        <f>ROUND((SUM(I10:I12))/1,2)</f>
        <v>0</v>
      </c>
      <c r="J13" s="156"/>
      <c r="K13" s="156"/>
      <c r="L13" s="156">
        <f>ROUND((SUM(L10:L12))/1,2)</f>
        <v>0</v>
      </c>
      <c r="M13" s="156">
        <f>ROUND((SUM(M10:M12))/1,2)</f>
        <v>0</v>
      </c>
      <c r="N13" s="156"/>
      <c r="O13" s="156"/>
      <c r="P13" s="174">
        <f>ROUND((SUM(P10:P12))/1,2)</f>
        <v>0.05</v>
      </c>
      <c r="Q13" s="153"/>
      <c r="R13" s="153"/>
      <c r="S13" s="174">
        <f>ROUND((SUM(S10:S12))/1,2)</f>
        <v>0</v>
      </c>
      <c r="T13" s="153"/>
      <c r="U13" s="153"/>
      <c r="V13" s="153"/>
      <c r="W13" s="153"/>
      <c r="X13" s="153"/>
      <c r="Y13" s="153"/>
      <c r="Z13" s="153"/>
    </row>
    <row r="14" spans="1:26">
      <c r="A14" s="1"/>
      <c r="B14" s="1"/>
      <c r="C14" s="1"/>
      <c r="D14" s="1"/>
      <c r="E14" s="1"/>
      <c r="F14" s="163"/>
      <c r="G14" s="149"/>
      <c r="H14" s="149"/>
      <c r="I14" s="149"/>
      <c r="J14" s="1"/>
      <c r="K14" s="1"/>
      <c r="L14" s="1"/>
      <c r="M14" s="1"/>
      <c r="N14" s="1"/>
      <c r="O14" s="1"/>
      <c r="P14" s="1"/>
      <c r="S14" s="1"/>
    </row>
    <row r="15" spans="1:26">
      <c r="A15" s="156"/>
      <c r="B15" s="156"/>
      <c r="C15" s="156"/>
      <c r="D15" s="156" t="s">
        <v>70</v>
      </c>
      <c r="E15" s="156"/>
      <c r="F15" s="167"/>
      <c r="G15" s="157"/>
      <c r="H15" s="157"/>
      <c r="I15" s="157"/>
      <c r="J15" s="156"/>
      <c r="K15" s="156"/>
      <c r="L15" s="156"/>
      <c r="M15" s="156"/>
      <c r="N15" s="156"/>
      <c r="O15" s="156"/>
      <c r="P15" s="156"/>
      <c r="Q15" s="153"/>
      <c r="R15" s="153"/>
      <c r="S15" s="156"/>
      <c r="T15" s="153"/>
      <c r="U15" s="153"/>
      <c r="V15" s="153"/>
      <c r="W15" s="153"/>
      <c r="X15" s="153"/>
      <c r="Y15" s="153"/>
      <c r="Z15" s="153"/>
    </row>
    <row r="16" spans="1:26" ht="24.95" customHeight="1">
      <c r="A16" s="171"/>
      <c r="B16" s="168" t="s">
        <v>83</v>
      </c>
      <c r="C16" s="172" t="s">
        <v>287</v>
      </c>
      <c r="D16" s="168" t="s">
        <v>288</v>
      </c>
      <c r="E16" s="168" t="s">
        <v>86</v>
      </c>
      <c r="F16" s="169">
        <v>58.81288</v>
      </c>
      <c r="G16" s="170"/>
      <c r="H16" s="170"/>
      <c r="I16" s="170">
        <f>ROUND(F16*(G16+H16),2)</f>
        <v>0</v>
      </c>
      <c r="J16" s="168">
        <f>ROUND(F16*(N16),2)</f>
        <v>1426.21</v>
      </c>
      <c r="K16" s="1">
        <f>ROUND(F16*(O16),2)</f>
        <v>0</v>
      </c>
      <c r="L16" s="1">
        <f>ROUND(F16*(G16),2)</f>
        <v>0</v>
      </c>
      <c r="M16" s="1"/>
      <c r="N16" s="1">
        <v>24.25</v>
      </c>
      <c r="O16" s="1"/>
      <c r="P16" s="167">
        <f>ROUND(F16*(R16),3)</f>
        <v>0.61699999999999999</v>
      </c>
      <c r="Q16" s="173"/>
      <c r="R16" s="173">
        <v>1.0487750000000001E-2</v>
      </c>
      <c r="S16" s="167"/>
      <c r="Z16">
        <v>0</v>
      </c>
    </row>
    <row r="17" spans="1:26">
      <c r="A17" s="156"/>
      <c r="B17" s="156"/>
      <c r="C17" s="156"/>
      <c r="D17" s="156" t="s">
        <v>70</v>
      </c>
      <c r="E17" s="156"/>
      <c r="F17" s="167"/>
      <c r="G17" s="159">
        <f>ROUND((SUM(L15:L16))/1,2)</f>
        <v>0</v>
      </c>
      <c r="H17" s="159">
        <f>ROUND((SUM(M15:M16))/1,2)</f>
        <v>0</v>
      </c>
      <c r="I17" s="159">
        <f>ROUND((SUM(I15:I16))/1,2)</f>
        <v>0</v>
      </c>
      <c r="J17" s="156"/>
      <c r="K17" s="156"/>
      <c r="L17" s="156">
        <f>ROUND((SUM(L15:L16))/1,2)</f>
        <v>0</v>
      </c>
      <c r="M17" s="156">
        <f>ROUND((SUM(M15:M16))/1,2)</f>
        <v>0</v>
      </c>
      <c r="N17" s="156"/>
      <c r="O17" s="156"/>
      <c r="P17" s="174">
        <f>ROUND((SUM(P15:P16))/1,2)</f>
        <v>0.62</v>
      </c>
      <c r="Q17" s="153"/>
      <c r="R17" s="153"/>
      <c r="S17" s="174">
        <f>ROUND((SUM(S15:S16))/1,2)</f>
        <v>0</v>
      </c>
      <c r="T17" s="153"/>
      <c r="U17" s="153"/>
      <c r="V17" s="153"/>
      <c r="W17" s="153"/>
      <c r="X17" s="153"/>
      <c r="Y17" s="153"/>
      <c r="Z17" s="153"/>
    </row>
    <row r="18" spans="1:26">
      <c r="A18" s="1"/>
      <c r="B18" s="1"/>
      <c r="C18" s="1"/>
      <c r="D18" s="1"/>
      <c r="E18" s="1"/>
      <c r="F18" s="163"/>
      <c r="G18" s="149"/>
      <c r="H18" s="149"/>
      <c r="I18" s="149"/>
      <c r="J18" s="1"/>
      <c r="K18" s="1"/>
      <c r="L18" s="1"/>
      <c r="M18" s="1"/>
      <c r="N18" s="1"/>
      <c r="O18" s="1"/>
      <c r="P18" s="1"/>
      <c r="S18" s="1"/>
    </row>
    <row r="19" spans="1:26">
      <c r="A19" s="156"/>
      <c r="B19" s="156"/>
      <c r="C19" s="156"/>
      <c r="D19" s="156" t="s">
        <v>71</v>
      </c>
      <c r="E19" s="156"/>
      <c r="F19" s="167"/>
      <c r="G19" s="157"/>
      <c r="H19" s="157"/>
      <c r="I19" s="157"/>
      <c r="J19" s="156"/>
      <c r="K19" s="156"/>
      <c r="L19" s="156"/>
      <c r="M19" s="156"/>
      <c r="N19" s="156"/>
      <c r="O19" s="156"/>
      <c r="P19" s="156"/>
      <c r="Q19" s="153"/>
      <c r="R19" s="153"/>
      <c r="S19" s="156"/>
      <c r="T19" s="153"/>
      <c r="U19" s="153"/>
      <c r="V19" s="153"/>
      <c r="W19" s="153"/>
      <c r="X19" s="153"/>
      <c r="Y19" s="153"/>
      <c r="Z19" s="153"/>
    </row>
    <row r="20" spans="1:26" ht="24.95" customHeight="1">
      <c r="A20" s="171"/>
      <c r="B20" s="168" t="s">
        <v>122</v>
      </c>
      <c r="C20" s="172" t="s">
        <v>289</v>
      </c>
      <c r="D20" s="168" t="s">
        <v>290</v>
      </c>
      <c r="E20" s="168" t="s">
        <v>153</v>
      </c>
      <c r="F20" s="169">
        <v>158.11462399999999</v>
      </c>
      <c r="G20" s="170"/>
      <c r="H20" s="170"/>
      <c r="I20" s="170">
        <f>ROUND(F20*(G20+H20),2)</f>
        <v>0</v>
      </c>
      <c r="J20" s="168">
        <f>ROUND(F20*(N20),2)</f>
        <v>1503.67</v>
      </c>
      <c r="K20" s="1">
        <f>ROUND(F20*(O20),2)</f>
        <v>0</v>
      </c>
      <c r="L20" s="1">
        <f>ROUND(F20*(G20),2)</f>
        <v>0</v>
      </c>
      <c r="M20" s="1"/>
      <c r="N20" s="1">
        <v>9.51</v>
      </c>
      <c r="O20" s="1"/>
      <c r="P20" s="167"/>
      <c r="Q20" s="173"/>
      <c r="R20" s="173"/>
      <c r="S20" s="167">
        <f>ROUND(F20*(X20),3)</f>
        <v>221.36</v>
      </c>
      <c r="X20">
        <v>1.4</v>
      </c>
      <c r="Z20">
        <v>0</v>
      </c>
    </row>
    <row r="21" spans="1:26" ht="24.95" customHeight="1">
      <c r="A21" s="171"/>
      <c r="B21" s="168" t="s">
        <v>291</v>
      </c>
      <c r="C21" s="172" t="s">
        <v>292</v>
      </c>
      <c r="D21" s="168" t="s">
        <v>293</v>
      </c>
      <c r="E21" s="168" t="s">
        <v>294</v>
      </c>
      <c r="F21" s="169">
        <v>16.550999999999998</v>
      </c>
      <c r="G21" s="170"/>
      <c r="H21" s="170"/>
      <c r="I21" s="170">
        <f>ROUND(F21*(G21+H21),2)</f>
        <v>0</v>
      </c>
      <c r="J21" s="168">
        <f>ROUND(F21*(N21),2)</f>
        <v>31.78</v>
      </c>
      <c r="K21" s="1">
        <f>ROUND(F21*(O21),2)</f>
        <v>0</v>
      </c>
      <c r="L21" s="1">
        <f>ROUND(F21*(G21),2)</f>
        <v>0</v>
      </c>
      <c r="M21" s="1"/>
      <c r="N21" s="1">
        <v>1.92</v>
      </c>
      <c r="O21" s="1"/>
      <c r="P21" s="167"/>
      <c r="Q21" s="173"/>
      <c r="R21" s="173"/>
      <c r="S21" s="167">
        <f>ROUND(F21*(X21),3)</f>
        <v>0.497</v>
      </c>
      <c r="X21">
        <v>0.03</v>
      </c>
      <c r="Z21">
        <v>0</v>
      </c>
    </row>
    <row r="22" spans="1:26" ht="35.1" customHeight="1">
      <c r="A22" s="171"/>
      <c r="B22" s="168" t="s">
        <v>83</v>
      </c>
      <c r="C22" s="172" t="s">
        <v>295</v>
      </c>
      <c r="D22" s="168" t="s">
        <v>296</v>
      </c>
      <c r="E22" s="168" t="s">
        <v>169</v>
      </c>
      <c r="F22" s="169">
        <v>6</v>
      </c>
      <c r="G22" s="170"/>
      <c r="H22" s="170"/>
      <c r="I22" s="170">
        <f>ROUND(F22*(G22+H22),2)</f>
        <v>0</v>
      </c>
      <c r="J22" s="168">
        <f>ROUND(F22*(N22),2)</f>
        <v>32.58</v>
      </c>
      <c r="K22" s="1">
        <f>ROUND(F22*(O22),2)</f>
        <v>0</v>
      </c>
      <c r="L22" s="1">
        <f>ROUND(F22*(G22),2)</f>
        <v>0</v>
      </c>
      <c r="M22" s="1"/>
      <c r="N22" s="1">
        <v>5.43</v>
      </c>
      <c r="O22" s="1"/>
      <c r="P22" s="167"/>
      <c r="Q22" s="173"/>
      <c r="R22" s="173"/>
      <c r="S22" s="167"/>
      <c r="Z22">
        <v>0</v>
      </c>
    </row>
    <row r="23" spans="1:26" ht="24.95" customHeight="1">
      <c r="A23" s="171"/>
      <c r="B23" s="168" t="s">
        <v>83</v>
      </c>
      <c r="C23" s="172" t="s">
        <v>297</v>
      </c>
      <c r="D23" s="168" t="s">
        <v>298</v>
      </c>
      <c r="E23" s="168" t="s">
        <v>169</v>
      </c>
      <c r="F23" s="169">
        <v>12</v>
      </c>
      <c r="G23" s="170"/>
      <c r="H23" s="170"/>
      <c r="I23" s="170">
        <f>ROUND(F23*(G23+H23),2)</f>
        <v>0</v>
      </c>
      <c r="J23" s="168">
        <f>ROUND(F23*(N23),2)</f>
        <v>47.52</v>
      </c>
      <c r="K23" s="1">
        <f>ROUND(F23*(O23),2)</f>
        <v>0</v>
      </c>
      <c r="L23" s="1">
        <f>ROUND(F23*(G23),2)</f>
        <v>0</v>
      </c>
      <c r="M23" s="1"/>
      <c r="N23" s="1">
        <v>3.96</v>
      </c>
      <c r="O23" s="1"/>
      <c r="P23" s="167">
        <f>ROUND(F23*(R23),3)</f>
        <v>1E-3</v>
      </c>
      <c r="Q23" s="173"/>
      <c r="R23" s="173">
        <v>1E-4</v>
      </c>
      <c r="S23" s="167"/>
      <c r="Z23">
        <v>0</v>
      </c>
    </row>
    <row r="24" spans="1:26" ht="24.95" customHeight="1">
      <c r="A24" s="171"/>
      <c r="B24" s="168" t="s">
        <v>173</v>
      </c>
      <c r="C24" s="172" t="s">
        <v>268</v>
      </c>
      <c r="D24" s="168" t="s">
        <v>299</v>
      </c>
      <c r="E24" s="168" t="s">
        <v>267</v>
      </c>
      <c r="F24" s="169">
        <v>7.1999999999999993</v>
      </c>
      <c r="G24" s="170"/>
      <c r="H24" s="170"/>
      <c r="I24" s="170">
        <f>ROUND(F24*(G24+H24),2)</f>
        <v>0</v>
      </c>
      <c r="J24" s="168">
        <f>ROUND(F24*(N24),2)</f>
        <v>14.26</v>
      </c>
      <c r="K24" s="1">
        <f>ROUND(F24*(O24),2)</f>
        <v>0</v>
      </c>
      <c r="L24" s="1"/>
      <c r="M24" s="1">
        <f>ROUND(F24*(H24),2)</f>
        <v>0</v>
      </c>
      <c r="N24" s="1">
        <v>1.98</v>
      </c>
      <c r="O24" s="1"/>
      <c r="P24" s="167">
        <f>ROUND(F24*(R24),3)</f>
        <v>7.0000000000000001E-3</v>
      </c>
      <c r="Q24" s="173"/>
      <c r="R24" s="173">
        <v>1E-3</v>
      </c>
      <c r="S24" s="167"/>
      <c r="Z24">
        <v>0</v>
      </c>
    </row>
    <row r="25" spans="1:26">
      <c r="A25" s="156"/>
      <c r="B25" s="156"/>
      <c r="C25" s="156"/>
      <c r="D25" s="156" t="s">
        <v>71</v>
      </c>
      <c r="E25" s="156"/>
      <c r="F25" s="167"/>
      <c r="G25" s="159">
        <f>ROUND((SUM(L19:L24))/1,2)</f>
        <v>0</v>
      </c>
      <c r="H25" s="159">
        <f>ROUND((SUM(M19:M24))/1,2)</f>
        <v>0</v>
      </c>
      <c r="I25" s="159">
        <f>ROUND((SUM(I19:I24))/1,2)</f>
        <v>0</v>
      </c>
      <c r="J25" s="156"/>
      <c r="K25" s="156"/>
      <c r="L25" s="156">
        <f>ROUND((SUM(L19:L24))/1,2)</f>
        <v>0</v>
      </c>
      <c r="M25" s="156">
        <f>ROUND((SUM(M19:M24))/1,2)</f>
        <v>0</v>
      </c>
      <c r="N25" s="156"/>
      <c r="O25" s="156"/>
      <c r="P25" s="174">
        <f>ROUND((SUM(P19:P24))/1,2)</f>
        <v>0.01</v>
      </c>
      <c r="Q25" s="153"/>
      <c r="R25" s="153"/>
      <c r="S25" s="174">
        <f>ROUND((SUM(S19:S24))/1,2)</f>
        <v>221.86</v>
      </c>
      <c r="T25" s="153"/>
      <c r="U25" s="153"/>
      <c r="V25" s="153"/>
      <c r="W25" s="153"/>
      <c r="X25" s="153"/>
      <c r="Y25" s="153"/>
      <c r="Z25" s="153"/>
    </row>
    <row r="26" spans="1:26">
      <c r="A26" s="1"/>
      <c r="B26" s="1"/>
      <c r="C26" s="1"/>
      <c r="D26" s="1"/>
      <c r="E26" s="1"/>
      <c r="F26" s="163"/>
      <c r="G26" s="149"/>
      <c r="H26" s="149"/>
      <c r="I26" s="149"/>
      <c r="J26" s="1"/>
      <c r="K26" s="1"/>
      <c r="L26" s="1"/>
      <c r="M26" s="1"/>
      <c r="N26" s="1"/>
      <c r="O26" s="1"/>
      <c r="P26" s="1"/>
      <c r="S26" s="1"/>
    </row>
    <row r="27" spans="1:26">
      <c r="A27" s="156"/>
      <c r="B27" s="156"/>
      <c r="C27" s="156"/>
      <c r="D27" s="156" t="s">
        <v>72</v>
      </c>
      <c r="E27" s="156"/>
      <c r="F27" s="167"/>
      <c r="G27" s="157"/>
      <c r="H27" s="157"/>
      <c r="I27" s="157"/>
      <c r="J27" s="156"/>
      <c r="K27" s="156"/>
      <c r="L27" s="156"/>
      <c r="M27" s="156"/>
      <c r="N27" s="156"/>
      <c r="O27" s="156"/>
      <c r="P27" s="156"/>
      <c r="Q27" s="153"/>
      <c r="R27" s="153"/>
      <c r="S27" s="156"/>
      <c r="T27" s="153"/>
      <c r="U27" s="153"/>
      <c r="V27" s="153"/>
      <c r="W27" s="153"/>
      <c r="X27" s="153"/>
      <c r="Y27" s="153"/>
      <c r="Z27" s="153"/>
    </row>
    <row r="28" spans="1:26" ht="24.95" customHeight="1">
      <c r="A28" s="171"/>
      <c r="B28" s="168" t="s">
        <v>106</v>
      </c>
      <c r="C28" s="172" t="s">
        <v>143</v>
      </c>
      <c r="D28" s="168" t="s">
        <v>144</v>
      </c>
      <c r="E28" s="168" t="s">
        <v>127</v>
      </c>
      <c r="F28" s="169">
        <v>0.67455478221999998</v>
      </c>
      <c r="G28" s="170"/>
      <c r="H28" s="170"/>
      <c r="I28" s="170">
        <f>ROUND(F28*(G28+H28),2)</f>
        <v>0</v>
      </c>
      <c r="J28" s="168">
        <f>ROUND(F28*(N28),2)</f>
        <v>12.88</v>
      </c>
      <c r="K28" s="1">
        <f>ROUND(F28*(O28),2)</f>
        <v>0</v>
      </c>
      <c r="L28" s="1">
        <f>ROUND(F28*(G28),2)</f>
        <v>0</v>
      </c>
      <c r="M28" s="1"/>
      <c r="N28" s="1">
        <v>19.09</v>
      </c>
      <c r="O28" s="1"/>
      <c r="P28" s="167"/>
      <c r="Q28" s="173"/>
      <c r="R28" s="173"/>
      <c r="S28" s="167"/>
      <c r="Z28">
        <v>0</v>
      </c>
    </row>
    <row r="29" spans="1:26">
      <c r="A29" s="156"/>
      <c r="B29" s="156"/>
      <c r="C29" s="156"/>
      <c r="D29" s="156" t="s">
        <v>72</v>
      </c>
      <c r="E29" s="156"/>
      <c r="F29" s="167"/>
      <c r="G29" s="159">
        <f>ROUND((SUM(L27:L28))/1,2)</f>
        <v>0</v>
      </c>
      <c r="H29" s="159">
        <f>ROUND((SUM(M27:M28))/1,2)</f>
        <v>0</v>
      </c>
      <c r="I29" s="159">
        <f>ROUND((SUM(I27:I28))/1,2)</f>
        <v>0</v>
      </c>
      <c r="J29" s="156"/>
      <c r="K29" s="156"/>
      <c r="L29" s="156">
        <f>ROUND((SUM(L27:L28))/1,2)</f>
        <v>0</v>
      </c>
      <c r="M29" s="156">
        <f>ROUND((SUM(M27:M28))/1,2)</f>
        <v>0</v>
      </c>
      <c r="N29" s="156"/>
      <c r="O29" s="156"/>
      <c r="P29" s="174">
        <f>ROUND((SUM(P27:P28))/1,2)</f>
        <v>0</v>
      </c>
      <c r="Q29" s="153"/>
      <c r="R29" s="153"/>
      <c r="S29" s="174">
        <f>ROUND((SUM(S27:S28))/1,2)</f>
        <v>0</v>
      </c>
      <c r="T29" s="153"/>
      <c r="U29" s="153"/>
      <c r="V29" s="153"/>
      <c r="W29" s="153"/>
      <c r="X29" s="153"/>
      <c r="Y29" s="153"/>
      <c r="Z29" s="153"/>
    </row>
    <row r="30" spans="1:26">
      <c r="A30" s="1"/>
      <c r="B30" s="1"/>
      <c r="C30" s="1"/>
      <c r="D30" s="1"/>
      <c r="E30" s="1"/>
      <c r="F30" s="163"/>
      <c r="G30" s="149"/>
      <c r="H30" s="149"/>
      <c r="I30" s="149"/>
      <c r="J30" s="1"/>
      <c r="K30" s="1"/>
      <c r="L30" s="1"/>
      <c r="M30" s="1"/>
      <c r="N30" s="1"/>
      <c r="O30" s="1"/>
      <c r="P30" s="1"/>
      <c r="S30" s="1"/>
    </row>
    <row r="31" spans="1:26">
      <c r="A31" s="156"/>
      <c r="B31" s="156"/>
      <c r="C31" s="156"/>
      <c r="D31" s="2" t="s">
        <v>69</v>
      </c>
      <c r="E31" s="156"/>
      <c r="F31" s="167"/>
      <c r="G31" s="159">
        <f>ROUND((SUM(L9:L30))/2,2)</f>
        <v>0</v>
      </c>
      <c r="H31" s="159">
        <f>ROUND((SUM(M9:M30))/2,2)</f>
        <v>0</v>
      </c>
      <c r="I31" s="159">
        <f>ROUND((SUM(I9:I30))/2,2)</f>
        <v>0</v>
      </c>
      <c r="J31" s="157"/>
      <c r="K31" s="156"/>
      <c r="L31" s="157">
        <f>ROUND((SUM(L9:L30))/2,2)</f>
        <v>0</v>
      </c>
      <c r="M31" s="157">
        <f>ROUND((SUM(M9:M30))/2,2)</f>
        <v>0</v>
      </c>
      <c r="N31" s="156"/>
      <c r="O31" s="156"/>
      <c r="P31" s="174">
        <f>ROUND((SUM(P9:P30))/2,2)</f>
        <v>0.68</v>
      </c>
      <c r="S31" s="174">
        <f>ROUND((SUM(S9:S30))/2,2)</f>
        <v>221.86</v>
      </c>
    </row>
    <row r="32" spans="1:26">
      <c r="A32" s="1"/>
      <c r="B32" s="1"/>
      <c r="C32" s="1"/>
      <c r="D32" s="1"/>
      <c r="E32" s="1"/>
      <c r="F32" s="163"/>
      <c r="G32" s="149"/>
      <c r="H32" s="149"/>
      <c r="I32" s="149"/>
      <c r="J32" s="1"/>
      <c r="K32" s="1"/>
      <c r="L32" s="1"/>
      <c r="M32" s="1"/>
      <c r="N32" s="1"/>
      <c r="O32" s="1"/>
      <c r="P32" s="1"/>
      <c r="S32" s="1"/>
    </row>
    <row r="33" spans="1:26">
      <c r="A33" s="156"/>
      <c r="B33" s="156"/>
      <c r="C33" s="156"/>
      <c r="D33" s="2" t="s">
        <v>147</v>
      </c>
      <c r="E33" s="156"/>
      <c r="F33" s="167"/>
      <c r="G33" s="157"/>
      <c r="H33" s="157"/>
      <c r="I33" s="157"/>
      <c r="J33" s="156"/>
      <c r="K33" s="156"/>
      <c r="L33" s="156"/>
      <c r="M33" s="156"/>
      <c r="N33" s="156"/>
      <c r="O33" s="156"/>
      <c r="P33" s="156"/>
      <c r="Q33" s="153"/>
      <c r="R33" s="153"/>
      <c r="S33" s="156"/>
      <c r="T33" s="153"/>
      <c r="U33" s="153"/>
      <c r="V33" s="153"/>
      <c r="W33" s="153"/>
      <c r="X33" s="153"/>
      <c r="Y33" s="153"/>
      <c r="Z33" s="153"/>
    </row>
    <row r="34" spans="1:26">
      <c r="A34" s="156"/>
      <c r="B34" s="156"/>
      <c r="C34" s="156"/>
      <c r="D34" s="156" t="s">
        <v>277</v>
      </c>
      <c r="E34" s="156"/>
      <c r="F34" s="167"/>
      <c r="G34" s="157"/>
      <c r="H34" s="157"/>
      <c r="I34" s="157"/>
      <c r="J34" s="156"/>
      <c r="K34" s="156"/>
      <c r="L34" s="156"/>
      <c r="M34" s="156"/>
      <c r="N34" s="156"/>
      <c r="O34" s="156"/>
      <c r="P34" s="156"/>
      <c r="Q34" s="153"/>
      <c r="R34" s="153"/>
      <c r="S34" s="156"/>
      <c r="T34" s="153"/>
      <c r="U34" s="153"/>
      <c r="V34" s="153"/>
      <c r="W34" s="153"/>
      <c r="X34" s="153"/>
      <c r="Y34" s="153"/>
      <c r="Z34" s="153"/>
    </row>
    <row r="35" spans="1:26" ht="24.95" customHeight="1">
      <c r="A35" s="171"/>
      <c r="B35" s="168" t="s">
        <v>300</v>
      </c>
      <c r="C35" s="172" t="s">
        <v>301</v>
      </c>
      <c r="D35" s="168" t="s">
        <v>302</v>
      </c>
      <c r="E35" s="168" t="s">
        <v>111</v>
      </c>
      <c r="F35" s="169">
        <v>138</v>
      </c>
      <c r="G35" s="170"/>
      <c r="H35" s="170"/>
      <c r="I35" s="170">
        <f t="shared" ref="I35:I43" si="0">ROUND(F35*(G35+H35),2)</f>
        <v>0</v>
      </c>
      <c r="J35" s="168">
        <f t="shared" ref="J35:J43" si="1">ROUND(F35*(N35),2)</f>
        <v>829.38</v>
      </c>
      <c r="K35" s="1">
        <f t="shared" ref="K35:K43" si="2">ROUND(F35*(O35),2)</f>
        <v>0</v>
      </c>
      <c r="L35" s="1">
        <f>ROUND(F35*(G35),2)</f>
        <v>0</v>
      </c>
      <c r="M35" s="1"/>
      <c r="N35" s="1">
        <v>6.01</v>
      </c>
      <c r="O35" s="1"/>
      <c r="P35" s="167">
        <f>ROUND(F35*(R35),3)</f>
        <v>4.0000000000000001E-3</v>
      </c>
      <c r="Q35" s="173"/>
      <c r="R35" s="173">
        <v>3.0000000000000001E-5</v>
      </c>
      <c r="S35" s="167"/>
      <c r="Z35">
        <v>0</v>
      </c>
    </row>
    <row r="36" spans="1:26" ht="24.95" customHeight="1">
      <c r="A36" s="171"/>
      <c r="B36" s="168" t="s">
        <v>303</v>
      </c>
      <c r="C36" s="172" t="s">
        <v>304</v>
      </c>
      <c r="D36" s="168" t="s">
        <v>305</v>
      </c>
      <c r="E36" s="168" t="s">
        <v>86</v>
      </c>
      <c r="F36" s="169">
        <v>91.08</v>
      </c>
      <c r="G36" s="170"/>
      <c r="H36" s="170"/>
      <c r="I36" s="170">
        <f t="shared" si="0"/>
        <v>0</v>
      </c>
      <c r="J36" s="168">
        <f t="shared" si="1"/>
        <v>751.41</v>
      </c>
      <c r="K36" s="1">
        <f t="shared" si="2"/>
        <v>0</v>
      </c>
      <c r="L36" s="1"/>
      <c r="M36" s="1">
        <f>ROUND(F36*(H36),2)</f>
        <v>0</v>
      </c>
      <c r="N36" s="1">
        <v>8.25</v>
      </c>
      <c r="O36" s="1"/>
      <c r="P36" s="167">
        <f>ROUND(F36*(R36),3)</f>
        <v>1.1659999999999999</v>
      </c>
      <c r="Q36" s="173"/>
      <c r="R36" s="173">
        <v>1.2800000000000001E-2</v>
      </c>
      <c r="S36" s="167"/>
      <c r="Z36">
        <v>0</v>
      </c>
    </row>
    <row r="37" spans="1:26" ht="24.95" customHeight="1">
      <c r="A37" s="171"/>
      <c r="B37" s="168" t="s">
        <v>300</v>
      </c>
      <c r="C37" s="172" t="s">
        <v>306</v>
      </c>
      <c r="D37" s="168" t="s">
        <v>307</v>
      </c>
      <c r="E37" s="168" t="s">
        <v>111</v>
      </c>
      <c r="F37" s="169">
        <v>138</v>
      </c>
      <c r="G37" s="170"/>
      <c r="H37" s="170"/>
      <c r="I37" s="170">
        <f t="shared" si="0"/>
        <v>0</v>
      </c>
      <c r="J37" s="168">
        <f t="shared" si="1"/>
        <v>154.56</v>
      </c>
      <c r="K37" s="1">
        <f t="shared" si="2"/>
        <v>0</v>
      </c>
      <c r="L37" s="1">
        <f>ROUND(F37*(G37),2)</f>
        <v>0</v>
      </c>
      <c r="M37" s="1"/>
      <c r="N37" s="1">
        <v>1.1200000000000001</v>
      </c>
      <c r="O37" s="1"/>
      <c r="P37" s="167"/>
      <c r="Q37" s="173"/>
      <c r="R37" s="173"/>
      <c r="S37" s="167"/>
      <c r="Z37">
        <v>0</v>
      </c>
    </row>
    <row r="38" spans="1:26" ht="24.95" customHeight="1">
      <c r="A38" s="171"/>
      <c r="B38" s="168" t="s">
        <v>173</v>
      </c>
      <c r="C38" s="172" t="s">
        <v>308</v>
      </c>
      <c r="D38" s="168" t="s">
        <v>309</v>
      </c>
      <c r="E38" s="168" t="s">
        <v>111</v>
      </c>
      <c r="F38" s="169">
        <v>138</v>
      </c>
      <c r="G38" s="170"/>
      <c r="H38" s="170"/>
      <c r="I38" s="170">
        <f t="shared" si="0"/>
        <v>0</v>
      </c>
      <c r="J38" s="168">
        <f t="shared" si="1"/>
        <v>357.42</v>
      </c>
      <c r="K38" s="1">
        <f t="shared" si="2"/>
        <v>0</v>
      </c>
      <c r="L38" s="1"/>
      <c r="M38" s="1">
        <f>ROUND(F38*(H38),2)</f>
        <v>0</v>
      </c>
      <c r="N38" s="1">
        <v>2.59</v>
      </c>
      <c r="O38" s="1"/>
      <c r="P38" s="167"/>
      <c r="Q38" s="173"/>
      <c r="R38" s="173"/>
      <c r="S38" s="167"/>
      <c r="Z38">
        <v>0</v>
      </c>
    </row>
    <row r="39" spans="1:26" ht="35.1" customHeight="1">
      <c r="A39" s="171"/>
      <c r="B39" s="168" t="s">
        <v>300</v>
      </c>
      <c r="C39" s="172" t="s">
        <v>310</v>
      </c>
      <c r="D39" s="168" t="s">
        <v>311</v>
      </c>
      <c r="E39" s="168" t="s">
        <v>86</v>
      </c>
      <c r="F39" s="169">
        <v>1146.729</v>
      </c>
      <c r="G39" s="170"/>
      <c r="H39" s="170"/>
      <c r="I39" s="170">
        <f t="shared" si="0"/>
        <v>0</v>
      </c>
      <c r="J39" s="168">
        <f t="shared" si="1"/>
        <v>8313.7900000000009</v>
      </c>
      <c r="K39" s="1">
        <f t="shared" si="2"/>
        <v>0</v>
      </c>
      <c r="L39" s="1">
        <f>ROUND(F39*(G39),2)</f>
        <v>0</v>
      </c>
      <c r="M39" s="1"/>
      <c r="N39" s="1">
        <v>7.25</v>
      </c>
      <c r="O39" s="1"/>
      <c r="P39" s="167">
        <f>ROUND(F39*(R39),3)</f>
        <v>0.71099999999999997</v>
      </c>
      <c r="Q39" s="173"/>
      <c r="R39" s="173">
        <v>6.2E-4</v>
      </c>
      <c r="S39" s="167"/>
      <c r="Z39">
        <v>0</v>
      </c>
    </row>
    <row r="40" spans="1:26" ht="50.1" customHeight="1">
      <c r="A40" s="171"/>
      <c r="B40" s="168" t="s">
        <v>312</v>
      </c>
      <c r="C40" s="172" t="s">
        <v>313</v>
      </c>
      <c r="D40" s="168" t="s">
        <v>314</v>
      </c>
      <c r="E40" s="168" t="s">
        <v>86</v>
      </c>
      <c r="F40" s="169">
        <v>1318.7383499999999</v>
      </c>
      <c r="G40" s="170"/>
      <c r="H40" s="170"/>
      <c r="I40" s="170">
        <f t="shared" si="0"/>
        <v>0</v>
      </c>
      <c r="J40" s="168">
        <f t="shared" si="1"/>
        <v>14835.81</v>
      </c>
      <c r="K40" s="1">
        <f t="shared" si="2"/>
        <v>0</v>
      </c>
      <c r="L40" s="1"/>
      <c r="M40" s="1">
        <f>ROUND(F40*(H40),2)</f>
        <v>0</v>
      </c>
      <c r="N40" s="1">
        <v>11.25</v>
      </c>
      <c r="O40" s="1"/>
      <c r="P40" s="167">
        <f>ROUND(F40*(R40),3)</f>
        <v>2.9009999999999998</v>
      </c>
      <c r="Q40" s="173"/>
      <c r="R40" s="173">
        <v>2.2000000000000001E-3</v>
      </c>
      <c r="S40" s="167"/>
      <c r="Z40">
        <v>0</v>
      </c>
    </row>
    <row r="41" spans="1:26" ht="24.95" customHeight="1">
      <c r="A41" s="171"/>
      <c r="B41" s="168" t="s">
        <v>300</v>
      </c>
      <c r="C41" s="172" t="s">
        <v>315</v>
      </c>
      <c r="D41" s="168" t="s">
        <v>316</v>
      </c>
      <c r="E41" s="168" t="s">
        <v>86</v>
      </c>
      <c r="F41" s="169">
        <v>1146.729</v>
      </c>
      <c r="G41" s="170"/>
      <c r="H41" s="170"/>
      <c r="I41" s="170">
        <f t="shared" si="0"/>
        <v>0</v>
      </c>
      <c r="J41" s="168">
        <f t="shared" si="1"/>
        <v>1433.41</v>
      </c>
      <c r="K41" s="1">
        <f t="shared" si="2"/>
        <v>0</v>
      </c>
      <c r="L41" s="1">
        <f>ROUND(F41*(G41),2)</f>
        <v>0</v>
      </c>
      <c r="M41" s="1"/>
      <c r="N41" s="1">
        <v>1.25</v>
      </c>
      <c r="O41" s="1"/>
      <c r="P41" s="167"/>
      <c r="Q41" s="173"/>
      <c r="R41" s="173"/>
      <c r="S41" s="167"/>
      <c r="Z41">
        <v>0</v>
      </c>
    </row>
    <row r="42" spans="1:26" ht="24.95" customHeight="1">
      <c r="A42" s="171"/>
      <c r="B42" s="168" t="s">
        <v>223</v>
      </c>
      <c r="C42" s="172" t="s">
        <v>317</v>
      </c>
      <c r="D42" s="168" t="s">
        <v>318</v>
      </c>
      <c r="E42" s="168" t="s">
        <v>86</v>
      </c>
      <c r="F42" s="169">
        <v>1318.7380000000001</v>
      </c>
      <c r="G42" s="170"/>
      <c r="H42" s="170"/>
      <c r="I42" s="170">
        <f t="shared" si="0"/>
        <v>0</v>
      </c>
      <c r="J42" s="168">
        <f t="shared" si="1"/>
        <v>1160.49</v>
      </c>
      <c r="K42" s="1">
        <f t="shared" si="2"/>
        <v>0</v>
      </c>
      <c r="L42" s="1"/>
      <c r="M42" s="1">
        <f>ROUND(F42*(H42),2)</f>
        <v>0</v>
      </c>
      <c r="N42" s="1">
        <v>0.88</v>
      </c>
      <c r="O42" s="1"/>
      <c r="P42" s="167">
        <f>ROUND(F42*(R42),3)</f>
        <v>0.39600000000000002</v>
      </c>
      <c r="Q42" s="173"/>
      <c r="R42" s="173">
        <v>2.9999999999999997E-4</v>
      </c>
      <c r="S42" s="167"/>
      <c r="Z42">
        <v>0</v>
      </c>
    </row>
    <row r="43" spans="1:26" ht="24.95" customHeight="1">
      <c r="A43" s="171"/>
      <c r="B43" s="168" t="s">
        <v>300</v>
      </c>
      <c r="C43" s="172" t="s">
        <v>319</v>
      </c>
      <c r="D43" s="168" t="s">
        <v>320</v>
      </c>
      <c r="E43" s="168" t="s">
        <v>127</v>
      </c>
      <c r="F43" s="169">
        <v>5.1777817499999994</v>
      </c>
      <c r="G43" s="170"/>
      <c r="H43" s="170"/>
      <c r="I43" s="170">
        <f t="shared" si="0"/>
        <v>0</v>
      </c>
      <c r="J43" s="168">
        <f t="shared" si="1"/>
        <v>158.08000000000001</v>
      </c>
      <c r="K43" s="1">
        <f t="shared" si="2"/>
        <v>0</v>
      </c>
      <c r="L43" s="1">
        <f>ROUND(F43*(G43),2)</f>
        <v>0</v>
      </c>
      <c r="M43" s="1"/>
      <c r="N43" s="1">
        <v>30.53</v>
      </c>
      <c r="O43" s="1"/>
      <c r="P43" s="167"/>
      <c r="Q43" s="173"/>
      <c r="R43" s="173"/>
      <c r="S43" s="167"/>
      <c r="Z43">
        <v>0</v>
      </c>
    </row>
    <row r="44" spans="1:26">
      <c r="A44" s="156"/>
      <c r="B44" s="156"/>
      <c r="C44" s="156"/>
      <c r="D44" s="156" t="s">
        <v>277</v>
      </c>
      <c r="E44" s="156"/>
      <c r="F44" s="167"/>
      <c r="G44" s="159">
        <f>ROUND((SUM(L34:L43))/1,2)</f>
        <v>0</v>
      </c>
      <c r="H44" s="159">
        <f>ROUND((SUM(M34:M43))/1,2)</f>
        <v>0</v>
      </c>
      <c r="I44" s="159">
        <f>ROUND((SUM(I34:I43))/1,2)</f>
        <v>0</v>
      </c>
      <c r="J44" s="156"/>
      <c r="K44" s="156"/>
      <c r="L44" s="156">
        <f>ROUND((SUM(L34:L43))/1,2)</f>
        <v>0</v>
      </c>
      <c r="M44" s="156">
        <f>ROUND((SUM(M34:M43))/1,2)</f>
        <v>0</v>
      </c>
      <c r="N44" s="156"/>
      <c r="O44" s="156"/>
      <c r="P44" s="174">
        <f>ROUND((SUM(P34:P43))/1,2)</f>
        <v>5.18</v>
      </c>
      <c r="Q44" s="153"/>
      <c r="R44" s="153"/>
      <c r="S44" s="174">
        <f>ROUND((SUM(S34:S43))/1,2)</f>
        <v>0</v>
      </c>
      <c r="T44" s="153"/>
      <c r="U44" s="153"/>
      <c r="V44" s="153"/>
      <c r="W44" s="153"/>
      <c r="X44" s="153"/>
      <c r="Y44" s="153"/>
      <c r="Z44" s="153"/>
    </row>
    <row r="45" spans="1:26">
      <c r="A45" s="1"/>
      <c r="B45" s="1"/>
      <c r="C45" s="1"/>
      <c r="D45" s="1"/>
      <c r="E45" s="1"/>
      <c r="F45" s="163"/>
      <c r="G45" s="149"/>
      <c r="H45" s="149"/>
      <c r="I45" s="149"/>
      <c r="J45" s="1"/>
      <c r="K45" s="1"/>
      <c r="L45" s="1"/>
      <c r="M45" s="1"/>
      <c r="N45" s="1"/>
      <c r="O45" s="1"/>
      <c r="P45" s="1"/>
      <c r="S45" s="1"/>
    </row>
    <row r="46" spans="1:26">
      <c r="A46" s="156"/>
      <c r="B46" s="156"/>
      <c r="C46" s="156"/>
      <c r="D46" s="156" t="s">
        <v>278</v>
      </c>
      <c r="E46" s="156"/>
      <c r="F46" s="167"/>
      <c r="G46" s="157"/>
      <c r="H46" s="157"/>
      <c r="I46" s="157"/>
      <c r="J46" s="156"/>
      <c r="K46" s="156"/>
      <c r="L46" s="156"/>
      <c r="M46" s="156"/>
      <c r="N46" s="156"/>
      <c r="O46" s="156"/>
      <c r="P46" s="156"/>
      <c r="Q46" s="153"/>
      <c r="R46" s="153"/>
      <c r="S46" s="156"/>
      <c r="T46" s="153"/>
      <c r="U46" s="153"/>
      <c r="V46" s="153"/>
      <c r="W46" s="153"/>
      <c r="X46" s="153"/>
      <c r="Y46" s="153"/>
      <c r="Z46" s="153"/>
    </row>
    <row r="47" spans="1:26" ht="24.95" customHeight="1">
      <c r="A47" s="171"/>
      <c r="B47" s="168" t="s">
        <v>321</v>
      </c>
      <c r="C47" s="172" t="s">
        <v>322</v>
      </c>
      <c r="D47" s="168" t="s">
        <v>323</v>
      </c>
      <c r="E47" s="168" t="s">
        <v>86</v>
      </c>
      <c r="F47" s="169">
        <v>991.7727000000001</v>
      </c>
      <c r="G47" s="170"/>
      <c r="H47" s="170"/>
      <c r="I47" s="170">
        <f t="shared" ref="I47:I53" si="3">ROUND(F47*(G47+H47),2)</f>
        <v>0</v>
      </c>
      <c r="J47" s="168">
        <f t="shared" ref="J47:J53" si="4">ROUND(F47*(N47),2)</f>
        <v>942.18</v>
      </c>
      <c r="K47" s="1">
        <f t="shared" ref="K47:K53" si="5">ROUND(F47*(O47),2)</f>
        <v>0</v>
      </c>
      <c r="L47" s="1">
        <f>ROUND(F47*(G47),2)</f>
        <v>0</v>
      </c>
      <c r="M47" s="1"/>
      <c r="N47" s="1">
        <v>0.95</v>
      </c>
      <c r="O47" s="1"/>
      <c r="P47" s="167"/>
      <c r="Q47" s="173"/>
      <c r="R47" s="173"/>
      <c r="S47" s="167"/>
      <c r="Z47">
        <v>0</v>
      </c>
    </row>
    <row r="48" spans="1:26" ht="24.95" customHeight="1">
      <c r="A48" s="171"/>
      <c r="B48" s="168" t="s">
        <v>312</v>
      </c>
      <c r="C48" s="172" t="s">
        <v>324</v>
      </c>
      <c r="D48" s="168" t="s">
        <v>325</v>
      </c>
      <c r="E48" s="168" t="s">
        <v>86</v>
      </c>
      <c r="F48" s="169">
        <v>1140.5389499999999</v>
      </c>
      <c r="G48" s="170"/>
      <c r="H48" s="170"/>
      <c r="I48" s="170">
        <f t="shared" si="3"/>
        <v>0</v>
      </c>
      <c r="J48" s="168">
        <f t="shared" si="4"/>
        <v>1140.54</v>
      </c>
      <c r="K48" s="1">
        <f t="shared" si="5"/>
        <v>0</v>
      </c>
      <c r="L48" s="1"/>
      <c r="M48" s="1">
        <f>ROUND(F48*(H48),2)</f>
        <v>0</v>
      </c>
      <c r="N48" s="1">
        <v>1</v>
      </c>
      <c r="O48" s="1"/>
      <c r="P48" s="167">
        <f>ROUND(F48*(R48),3)</f>
        <v>2.3E-2</v>
      </c>
      <c r="Q48" s="173"/>
      <c r="R48" s="173">
        <v>2.0000000000000002E-5</v>
      </c>
      <c r="S48" s="167"/>
      <c r="Z48">
        <v>0</v>
      </c>
    </row>
    <row r="49" spans="1:26" ht="24.95" customHeight="1">
      <c r="A49" s="171"/>
      <c r="B49" s="168" t="s">
        <v>321</v>
      </c>
      <c r="C49" s="172" t="s">
        <v>326</v>
      </c>
      <c r="D49" s="168" t="s">
        <v>327</v>
      </c>
      <c r="E49" s="168" t="s">
        <v>86</v>
      </c>
      <c r="F49" s="169">
        <v>1983.546</v>
      </c>
      <c r="G49" s="170"/>
      <c r="H49" s="170"/>
      <c r="I49" s="170">
        <f t="shared" si="3"/>
        <v>0</v>
      </c>
      <c r="J49" s="168">
        <f t="shared" si="4"/>
        <v>2221.5700000000002</v>
      </c>
      <c r="K49" s="1">
        <f t="shared" si="5"/>
        <v>0</v>
      </c>
      <c r="L49" s="1">
        <f>ROUND(F49*(G49),2)</f>
        <v>0</v>
      </c>
      <c r="M49" s="1"/>
      <c r="N49" s="1">
        <v>1.1200000000000001</v>
      </c>
      <c r="O49" s="1"/>
      <c r="P49" s="167"/>
      <c r="Q49" s="173"/>
      <c r="R49" s="173"/>
      <c r="S49" s="167"/>
      <c r="Z49">
        <v>0</v>
      </c>
    </row>
    <row r="50" spans="1:26" ht="24.95" customHeight="1">
      <c r="A50" s="171"/>
      <c r="B50" s="168" t="s">
        <v>223</v>
      </c>
      <c r="C50" s="172" t="s">
        <v>328</v>
      </c>
      <c r="D50" s="168" t="s">
        <v>329</v>
      </c>
      <c r="E50" s="168" t="s">
        <v>86</v>
      </c>
      <c r="F50" s="169">
        <v>2023.2169200000001</v>
      </c>
      <c r="G50" s="170"/>
      <c r="H50" s="170"/>
      <c r="I50" s="170">
        <f t="shared" si="3"/>
        <v>0</v>
      </c>
      <c r="J50" s="168">
        <f t="shared" si="4"/>
        <v>15882.25</v>
      </c>
      <c r="K50" s="1">
        <f t="shared" si="5"/>
        <v>0</v>
      </c>
      <c r="L50" s="1"/>
      <c r="M50" s="1">
        <f>ROUND(F50*(H50),2)</f>
        <v>0</v>
      </c>
      <c r="N50" s="1">
        <v>7.85</v>
      </c>
      <c r="O50" s="1"/>
      <c r="P50" s="167">
        <f>ROUND(F50*(R50),3)</f>
        <v>9.1039999999999992</v>
      </c>
      <c r="Q50" s="173"/>
      <c r="R50" s="173">
        <v>4.4999999999999997E-3</v>
      </c>
      <c r="S50" s="167"/>
      <c r="Z50">
        <v>0</v>
      </c>
    </row>
    <row r="51" spans="1:26" ht="24.95" customHeight="1">
      <c r="A51" s="171"/>
      <c r="B51" s="168" t="s">
        <v>321</v>
      </c>
      <c r="C51" s="172" t="s">
        <v>330</v>
      </c>
      <c r="D51" s="168" t="s">
        <v>331</v>
      </c>
      <c r="E51" s="168" t="s">
        <v>86</v>
      </c>
      <c r="F51" s="169">
        <v>16.727999999999998</v>
      </c>
      <c r="G51" s="170"/>
      <c r="H51" s="170"/>
      <c r="I51" s="170">
        <f t="shared" si="3"/>
        <v>0</v>
      </c>
      <c r="J51" s="168">
        <f t="shared" si="4"/>
        <v>84.81</v>
      </c>
      <c r="K51" s="1">
        <f t="shared" si="5"/>
        <v>0</v>
      </c>
      <c r="L51" s="1">
        <f>ROUND(F51*(G51),2)</f>
        <v>0</v>
      </c>
      <c r="M51" s="1"/>
      <c r="N51" s="1">
        <v>5.07</v>
      </c>
      <c r="O51" s="1"/>
      <c r="P51" s="167"/>
      <c r="Q51" s="173"/>
      <c r="R51" s="173"/>
      <c r="S51" s="167"/>
      <c r="Z51">
        <v>0</v>
      </c>
    </row>
    <row r="52" spans="1:26" ht="24.95" customHeight="1">
      <c r="A52" s="171"/>
      <c r="B52" s="168" t="s">
        <v>223</v>
      </c>
      <c r="C52" s="172" t="s">
        <v>332</v>
      </c>
      <c r="D52" s="168" t="s">
        <v>333</v>
      </c>
      <c r="E52" s="168" t="s">
        <v>86</v>
      </c>
      <c r="F52" s="169">
        <v>17.062560000000001</v>
      </c>
      <c r="G52" s="170"/>
      <c r="H52" s="170"/>
      <c r="I52" s="170">
        <f t="shared" si="3"/>
        <v>0</v>
      </c>
      <c r="J52" s="168">
        <f t="shared" si="4"/>
        <v>174.89</v>
      </c>
      <c r="K52" s="1">
        <f t="shared" si="5"/>
        <v>0</v>
      </c>
      <c r="L52" s="1"/>
      <c r="M52" s="1">
        <f>ROUND(F52*(H52),2)</f>
        <v>0</v>
      </c>
      <c r="N52" s="1">
        <v>10.25</v>
      </c>
      <c r="O52" s="1"/>
      <c r="P52" s="167">
        <f>ROUND(F52*(R52),3)</f>
        <v>0.10199999999999999</v>
      </c>
      <c r="Q52" s="173"/>
      <c r="R52" s="173">
        <v>6.0000000000000001E-3</v>
      </c>
      <c r="S52" s="167"/>
      <c r="Z52">
        <v>0</v>
      </c>
    </row>
    <row r="53" spans="1:26" ht="24.95" customHeight="1">
      <c r="A53" s="171"/>
      <c r="B53" s="168" t="s">
        <v>334</v>
      </c>
      <c r="C53" s="172" t="s">
        <v>335</v>
      </c>
      <c r="D53" s="168" t="s">
        <v>336</v>
      </c>
      <c r="E53" s="168" t="s">
        <v>127</v>
      </c>
      <c r="F53" s="169">
        <v>9.2296622789999994</v>
      </c>
      <c r="G53" s="170"/>
      <c r="H53" s="170"/>
      <c r="I53" s="170">
        <f t="shared" si="3"/>
        <v>0</v>
      </c>
      <c r="J53" s="168">
        <f t="shared" si="4"/>
        <v>275.60000000000002</v>
      </c>
      <c r="K53" s="1">
        <f t="shared" si="5"/>
        <v>0</v>
      </c>
      <c r="L53" s="1">
        <f>ROUND(F53*(G53),2)</f>
        <v>0</v>
      </c>
      <c r="M53" s="1"/>
      <c r="N53" s="1">
        <v>29.86</v>
      </c>
      <c r="O53" s="1"/>
      <c r="P53" s="167"/>
      <c r="Q53" s="173"/>
      <c r="R53" s="173"/>
      <c r="S53" s="167"/>
      <c r="Z53">
        <v>0</v>
      </c>
    </row>
    <row r="54" spans="1:26">
      <c r="A54" s="156"/>
      <c r="B54" s="156"/>
      <c r="C54" s="156"/>
      <c r="D54" s="156" t="s">
        <v>278</v>
      </c>
      <c r="E54" s="156"/>
      <c r="F54" s="167"/>
      <c r="G54" s="159">
        <f>ROUND((SUM(L46:L53))/1,2)</f>
        <v>0</v>
      </c>
      <c r="H54" s="159">
        <f>ROUND((SUM(M46:M53))/1,2)</f>
        <v>0</v>
      </c>
      <c r="I54" s="159">
        <f>ROUND((SUM(I46:I53))/1,2)</f>
        <v>0</v>
      </c>
      <c r="J54" s="156"/>
      <c r="K54" s="156"/>
      <c r="L54" s="156">
        <f>ROUND((SUM(L46:L53))/1,2)</f>
        <v>0</v>
      </c>
      <c r="M54" s="156">
        <f>ROUND((SUM(M46:M53))/1,2)</f>
        <v>0</v>
      </c>
      <c r="N54" s="156"/>
      <c r="O54" s="156"/>
      <c r="P54" s="174">
        <f>ROUND((SUM(P46:P53))/1,2)</f>
        <v>9.23</v>
      </c>
      <c r="Q54" s="153"/>
      <c r="R54" s="153"/>
      <c r="S54" s="174">
        <f>ROUND((SUM(S46:S53))/1,2)</f>
        <v>0</v>
      </c>
      <c r="T54" s="153"/>
      <c r="U54" s="153"/>
      <c r="V54" s="153"/>
      <c r="W54" s="153"/>
      <c r="X54" s="153"/>
      <c r="Y54" s="153"/>
      <c r="Z54" s="153"/>
    </row>
    <row r="55" spans="1:26">
      <c r="A55" s="1"/>
      <c r="B55" s="1"/>
      <c r="C55" s="1"/>
      <c r="D55" s="1"/>
      <c r="E55" s="1"/>
      <c r="F55" s="163"/>
      <c r="G55" s="149"/>
      <c r="H55" s="149"/>
      <c r="I55" s="149"/>
      <c r="J55" s="1"/>
      <c r="K55" s="1"/>
      <c r="L55" s="1"/>
      <c r="M55" s="1"/>
      <c r="N55" s="1"/>
      <c r="O55" s="1"/>
      <c r="P55" s="1"/>
      <c r="S55" s="1"/>
    </row>
    <row r="56" spans="1:26">
      <c r="A56" s="156"/>
      <c r="B56" s="156"/>
      <c r="C56" s="156"/>
      <c r="D56" s="156" t="s">
        <v>279</v>
      </c>
      <c r="E56" s="156"/>
      <c r="F56" s="167"/>
      <c r="G56" s="157"/>
      <c r="H56" s="157"/>
      <c r="I56" s="157"/>
      <c r="J56" s="156"/>
      <c r="K56" s="156"/>
      <c r="L56" s="156"/>
      <c r="M56" s="156"/>
      <c r="N56" s="156"/>
      <c r="O56" s="156"/>
      <c r="P56" s="156"/>
      <c r="Q56" s="153"/>
      <c r="R56" s="153"/>
      <c r="S56" s="156"/>
      <c r="T56" s="153"/>
      <c r="U56" s="153"/>
      <c r="V56" s="153"/>
      <c r="W56" s="153"/>
      <c r="X56" s="153"/>
      <c r="Y56" s="153"/>
      <c r="Z56" s="153"/>
    </row>
    <row r="57" spans="1:26" ht="24.95" customHeight="1">
      <c r="A57" s="171"/>
      <c r="B57" s="168" t="s">
        <v>337</v>
      </c>
      <c r="C57" s="172" t="s">
        <v>338</v>
      </c>
      <c r="D57" s="168" t="s">
        <v>339</v>
      </c>
      <c r="E57" s="168" t="s">
        <v>111</v>
      </c>
      <c r="F57" s="169">
        <v>7</v>
      </c>
      <c r="G57" s="170"/>
      <c r="H57" s="170"/>
      <c r="I57" s="170">
        <f>ROUND(F57*(G57+H57),2)</f>
        <v>0</v>
      </c>
      <c r="J57" s="168">
        <f>ROUND(F57*(N57),2)</f>
        <v>31.57</v>
      </c>
      <c r="K57" s="1">
        <f>ROUND(F57*(O57),2)</f>
        <v>0</v>
      </c>
      <c r="L57" s="1">
        <f>ROUND(F57*(G57),2)</f>
        <v>0</v>
      </c>
      <c r="M57" s="1"/>
      <c r="N57" s="1">
        <v>4.51</v>
      </c>
      <c r="O57" s="1"/>
      <c r="P57" s="167"/>
      <c r="Q57" s="173"/>
      <c r="R57" s="173"/>
      <c r="S57" s="167">
        <f>ROUND(F57*(X57),3)</f>
        <v>0.104</v>
      </c>
      <c r="X57">
        <v>1.4919999999999999E-2</v>
      </c>
      <c r="Z57">
        <v>0</v>
      </c>
    </row>
    <row r="58" spans="1:26" ht="24.95" customHeight="1">
      <c r="A58" s="171"/>
      <c r="B58" s="168" t="s">
        <v>340</v>
      </c>
      <c r="C58" s="172" t="s">
        <v>341</v>
      </c>
      <c r="D58" s="168" t="s">
        <v>342</v>
      </c>
      <c r="E58" s="168" t="s">
        <v>111</v>
      </c>
      <c r="F58" s="169">
        <v>7</v>
      </c>
      <c r="G58" s="170"/>
      <c r="H58" s="170"/>
      <c r="I58" s="170">
        <f>ROUND(F58*(G58+H58),2)</f>
        <v>0</v>
      </c>
      <c r="J58" s="168">
        <f>ROUND(F58*(N58),2)</f>
        <v>22.75</v>
      </c>
      <c r="K58" s="1">
        <f>ROUND(F58*(O58),2)</f>
        <v>0</v>
      </c>
      <c r="L58" s="1">
        <f>ROUND(F58*(G58),2)</f>
        <v>0</v>
      </c>
      <c r="M58" s="1"/>
      <c r="N58" s="1">
        <v>3.25</v>
      </c>
      <c r="O58" s="1"/>
      <c r="P58" s="167"/>
      <c r="Q58" s="173"/>
      <c r="R58" s="173"/>
      <c r="S58" s="167"/>
      <c r="Z58">
        <v>0</v>
      </c>
    </row>
    <row r="59" spans="1:26" ht="50.1" customHeight="1">
      <c r="A59" s="171"/>
      <c r="B59" s="168" t="s">
        <v>343</v>
      </c>
      <c r="C59" s="172" t="s">
        <v>344</v>
      </c>
      <c r="D59" s="168" t="s">
        <v>345</v>
      </c>
      <c r="E59" s="168" t="s">
        <v>346</v>
      </c>
      <c r="F59" s="169">
        <v>5</v>
      </c>
      <c r="G59" s="170"/>
      <c r="H59" s="170"/>
      <c r="I59" s="170">
        <f>ROUND(F59*(G59+H59),2)</f>
        <v>0</v>
      </c>
      <c r="J59" s="168">
        <f>ROUND(F59*(N59),2)</f>
        <v>310.5</v>
      </c>
      <c r="K59" s="1">
        <f>ROUND(F59*(O59),2)</f>
        <v>0</v>
      </c>
      <c r="L59" s="1">
        <f>ROUND(F59*(G59),2)</f>
        <v>0</v>
      </c>
      <c r="M59" s="1"/>
      <c r="N59" s="1">
        <v>62.1</v>
      </c>
      <c r="O59" s="1"/>
      <c r="P59" s="167">
        <f>ROUND(F59*(R59),3)</f>
        <v>0.161</v>
      </c>
      <c r="Q59" s="173"/>
      <c r="R59" s="173">
        <v>3.22281996E-2</v>
      </c>
      <c r="S59" s="167"/>
      <c r="Z59">
        <v>0</v>
      </c>
    </row>
    <row r="60" spans="1:26">
      <c r="A60" s="156"/>
      <c r="B60" s="156"/>
      <c r="C60" s="156"/>
      <c r="D60" s="156" t="s">
        <v>279</v>
      </c>
      <c r="E60" s="156"/>
      <c r="F60" s="167"/>
      <c r="G60" s="159">
        <f>ROUND((SUM(L56:L59))/1,2)</f>
        <v>0</v>
      </c>
      <c r="H60" s="159">
        <f>ROUND((SUM(M56:M59))/1,2)</f>
        <v>0</v>
      </c>
      <c r="I60" s="159">
        <f>ROUND((SUM(I56:I59))/1,2)</f>
        <v>0</v>
      </c>
      <c r="J60" s="156"/>
      <c r="K60" s="156"/>
      <c r="L60" s="156">
        <f>ROUND((SUM(L56:L59))/1,2)</f>
        <v>0</v>
      </c>
      <c r="M60" s="156">
        <f>ROUND((SUM(M56:M59))/1,2)</f>
        <v>0</v>
      </c>
      <c r="N60" s="156"/>
      <c r="O60" s="156"/>
      <c r="P60" s="174">
        <f>ROUND((SUM(P56:P59))/1,2)</f>
        <v>0.16</v>
      </c>
      <c r="Q60" s="153"/>
      <c r="R60" s="153"/>
      <c r="S60" s="174">
        <f>ROUND((SUM(S56:S59))/1,2)</f>
        <v>0.1</v>
      </c>
      <c r="T60" s="153"/>
      <c r="U60" s="153"/>
      <c r="V60" s="153"/>
      <c r="W60" s="153"/>
      <c r="X60" s="153"/>
      <c r="Y60" s="153"/>
      <c r="Z60" s="153"/>
    </row>
    <row r="61" spans="1:26">
      <c r="A61" s="1"/>
      <c r="B61" s="1"/>
      <c r="C61" s="1"/>
      <c r="D61" s="1"/>
      <c r="E61" s="1"/>
      <c r="F61" s="163"/>
      <c r="G61" s="149"/>
      <c r="H61" s="149"/>
      <c r="I61" s="149"/>
      <c r="J61" s="1"/>
      <c r="K61" s="1"/>
      <c r="L61" s="1"/>
      <c r="M61" s="1"/>
      <c r="N61" s="1"/>
      <c r="O61" s="1"/>
      <c r="P61" s="1"/>
      <c r="S61" s="1"/>
    </row>
    <row r="62" spans="1:26">
      <c r="A62" s="156"/>
      <c r="B62" s="156"/>
      <c r="C62" s="156"/>
      <c r="D62" s="156" t="s">
        <v>280</v>
      </c>
      <c r="E62" s="156"/>
      <c r="F62" s="167"/>
      <c r="G62" s="157"/>
      <c r="H62" s="157"/>
      <c r="I62" s="157"/>
      <c r="J62" s="156"/>
      <c r="K62" s="156"/>
      <c r="L62" s="156"/>
      <c r="M62" s="156"/>
      <c r="N62" s="156"/>
      <c r="O62" s="156"/>
      <c r="P62" s="156"/>
      <c r="Q62" s="153"/>
      <c r="R62" s="153"/>
      <c r="S62" s="156"/>
      <c r="T62" s="153"/>
      <c r="U62" s="153"/>
      <c r="V62" s="153"/>
      <c r="W62" s="153"/>
      <c r="X62" s="153"/>
      <c r="Y62" s="153"/>
      <c r="Z62" s="153"/>
    </row>
    <row r="63" spans="1:26" ht="24.95" customHeight="1">
      <c r="A63" s="171"/>
      <c r="B63" s="168" t="s">
        <v>347</v>
      </c>
      <c r="C63" s="172" t="s">
        <v>348</v>
      </c>
      <c r="D63" s="168" t="s">
        <v>349</v>
      </c>
      <c r="E63" s="168" t="s">
        <v>86</v>
      </c>
      <c r="F63" s="169">
        <v>1005.116</v>
      </c>
      <c r="G63" s="170"/>
      <c r="H63" s="170"/>
      <c r="I63" s="170">
        <f t="shared" ref="I63:I75" si="6">ROUND(F63*(G63+H63),2)</f>
        <v>0</v>
      </c>
      <c r="J63" s="168">
        <f t="shared" ref="J63:J75" si="7">ROUND(F63*(N63),2)</f>
        <v>1266.45</v>
      </c>
      <c r="K63" s="1">
        <f t="shared" ref="K63:K75" si="8">ROUND(F63*(O63),2)</f>
        <v>0</v>
      </c>
      <c r="L63" s="1">
        <f>ROUND(F63*(G63),2)</f>
        <v>0</v>
      </c>
      <c r="M63" s="1"/>
      <c r="N63" s="1">
        <v>1.26</v>
      </c>
      <c r="O63" s="1"/>
      <c r="P63" s="167"/>
      <c r="Q63" s="173"/>
      <c r="R63" s="173"/>
      <c r="S63" s="167"/>
      <c r="Z63">
        <v>0</v>
      </c>
    </row>
    <row r="64" spans="1:26" ht="24.95" customHeight="1">
      <c r="A64" s="171"/>
      <c r="B64" s="168" t="s">
        <v>303</v>
      </c>
      <c r="C64" s="172" t="s">
        <v>350</v>
      </c>
      <c r="D64" s="168" t="s">
        <v>351</v>
      </c>
      <c r="E64" s="168" t="s">
        <v>352</v>
      </c>
      <c r="F64" s="169">
        <v>0.22572</v>
      </c>
      <c r="G64" s="170"/>
      <c r="H64" s="170"/>
      <c r="I64" s="170">
        <f t="shared" si="6"/>
        <v>0</v>
      </c>
      <c r="J64" s="168">
        <f t="shared" si="7"/>
        <v>58.41</v>
      </c>
      <c r="K64" s="1">
        <f t="shared" si="8"/>
        <v>0</v>
      </c>
      <c r="L64" s="1"/>
      <c r="M64" s="1">
        <f>ROUND(F64*(H64),2)</f>
        <v>0</v>
      </c>
      <c r="N64" s="1">
        <v>258.77999999999997</v>
      </c>
      <c r="O64" s="1"/>
      <c r="P64" s="167">
        <f>ROUND(F64*(R64),3)</f>
        <v>0.124</v>
      </c>
      <c r="Q64" s="173"/>
      <c r="R64" s="173">
        <v>0.55000000000000004</v>
      </c>
      <c r="S64" s="167"/>
      <c r="Z64">
        <v>0</v>
      </c>
    </row>
    <row r="65" spans="1:26" ht="24.95" customHeight="1">
      <c r="A65" s="171"/>
      <c r="B65" s="168" t="s">
        <v>347</v>
      </c>
      <c r="C65" s="172" t="s">
        <v>353</v>
      </c>
      <c r="D65" s="168" t="s">
        <v>354</v>
      </c>
      <c r="E65" s="168" t="s">
        <v>86</v>
      </c>
      <c r="F65" s="169">
        <v>959.19799999999998</v>
      </c>
      <c r="G65" s="170"/>
      <c r="H65" s="170"/>
      <c r="I65" s="170">
        <f t="shared" si="6"/>
        <v>0</v>
      </c>
      <c r="J65" s="168">
        <f t="shared" si="7"/>
        <v>1390.84</v>
      </c>
      <c r="K65" s="1">
        <f t="shared" si="8"/>
        <v>0</v>
      </c>
      <c r="L65" s="1">
        <f>ROUND(F65*(G65),2)</f>
        <v>0</v>
      </c>
      <c r="M65" s="1"/>
      <c r="N65" s="1">
        <v>1.45</v>
      </c>
      <c r="O65" s="1"/>
      <c r="P65" s="167"/>
      <c r="Q65" s="173"/>
      <c r="R65" s="173"/>
      <c r="S65" s="167"/>
      <c r="Z65">
        <v>0</v>
      </c>
    </row>
    <row r="66" spans="1:26" ht="24.95" customHeight="1">
      <c r="A66" s="171"/>
      <c r="B66" s="168" t="s">
        <v>303</v>
      </c>
      <c r="C66" s="172" t="s">
        <v>355</v>
      </c>
      <c r="D66" s="168" t="s">
        <v>356</v>
      </c>
      <c r="E66" s="168" t="s">
        <v>153</v>
      </c>
      <c r="F66" s="169">
        <v>12.661413599999999</v>
      </c>
      <c r="G66" s="170"/>
      <c r="H66" s="170"/>
      <c r="I66" s="170">
        <f t="shared" si="6"/>
        <v>0</v>
      </c>
      <c r="J66" s="168">
        <f t="shared" si="7"/>
        <v>2544.94</v>
      </c>
      <c r="K66" s="1">
        <f t="shared" si="8"/>
        <v>0</v>
      </c>
      <c r="L66" s="1"/>
      <c r="M66" s="1">
        <f>ROUND(F66*(H66),2)</f>
        <v>0</v>
      </c>
      <c r="N66" s="1">
        <v>201</v>
      </c>
      <c r="O66" s="1"/>
      <c r="P66" s="167">
        <f t="shared" ref="P66:P74" si="9">ROUND(F66*(R66),3)</f>
        <v>6.9640000000000004</v>
      </c>
      <c r="Q66" s="173"/>
      <c r="R66" s="173">
        <v>0.55000000000000004</v>
      </c>
      <c r="S66" s="167"/>
      <c r="Z66">
        <v>0</v>
      </c>
    </row>
    <row r="67" spans="1:26" ht="35.1" customHeight="1">
      <c r="A67" s="171"/>
      <c r="B67" s="168" t="s">
        <v>347</v>
      </c>
      <c r="C67" s="172" t="s">
        <v>357</v>
      </c>
      <c r="D67" s="168" t="s">
        <v>358</v>
      </c>
      <c r="E67" s="168" t="s">
        <v>86</v>
      </c>
      <c r="F67" s="169">
        <v>1005.116</v>
      </c>
      <c r="G67" s="170"/>
      <c r="H67" s="170"/>
      <c r="I67" s="170">
        <f t="shared" si="6"/>
        <v>0</v>
      </c>
      <c r="J67" s="168">
        <f t="shared" si="7"/>
        <v>12312.67</v>
      </c>
      <c r="K67" s="1">
        <f t="shared" si="8"/>
        <v>0</v>
      </c>
      <c r="L67" s="1">
        <f>ROUND(F67*(G67),2)</f>
        <v>0</v>
      </c>
      <c r="M67" s="1"/>
      <c r="N67" s="1">
        <v>12.25</v>
      </c>
      <c r="O67" s="1"/>
      <c r="P67" s="167">
        <f t="shared" si="9"/>
        <v>14.272</v>
      </c>
      <c r="Q67" s="173"/>
      <c r="R67" s="173">
        <v>1.4199E-2</v>
      </c>
      <c r="S67" s="167"/>
      <c r="Z67">
        <v>0</v>
      </c>
    </row>
    <row r="68" spans="1:26" ht="24.95" customHeight="1">
      <c r="A68" s="171"/>
      <c r="B68" s="168" t="s">
        <v>347</v>
      </c>
      <c r="C68" s="172" t="s">
        <v>359</v>
      </c>
      <c r="D68" s="168" t="s">
        <v>360</v>
      </c>
      <c r="E68" s="168" t="s">
        <v>111</v>
      </c>
      <c r="F68" s="169">
        <v>85.5</v>
      </c>
      <c r="G68" s="170"/>
      <c r="H68" s="170"/>
      <c r="I68" s="170">
        <f t="shared" si="6"/>
        <v>0</v>
      </c>
      <c r="J68" s="168">
        <f t="shared" si="7"/>
        <v>403.56</v>
      </c>
      <c r="K68" s="1">
        <f t="shared" si="8"/>
        <v>0</v>
      </c>
      <c r="L68" s="1">
        <f>ROUND(F68*(G68),2)</f>
        <v>0</v>
      </c>
      <c r="M68" s="1"/>
      <c r="N68" s="1">
        <v>4.72</v>
      </c>
      <c r="O68" s="1"/>
      <c r="P68" s="167">
        <f t="shared" si="9"/>
        <v>8.5000000000000006E-2</v>
      </c>
      <c r="Q68" s="173"/>
      <c r="R68" s="173">
        <v>9.8999999999999999E-4</v>
      </c>
      <c r="S68" s="167"/>
      <c r="Z68">
        <v>0</v>
      </c>
    </row>
    <row r="69" spans="1:26" ht="24.95" customHeight="1">
      <c r="A69" s="171"/>
      <c r="B69" s="168" t="s">
        <v>347</v>
      </c>
      <c r="C69" s="172" t="s">
        <v>361</v>
      </c>
      <c r="D69" s="168" t="s">
        <v>362</v>
      </c>
      <c r="E69" s="168" t="s">
        <v>111</v>
      </c>
      <c r="F69" s="169">
        <v>6</v>
      </c>
      <c r="G69" s="170"/>
      <c r="H69" s="170"/>
      <c r="I69" s="170">
        <f t="shared" si="6"/>
        <v>0</v>
      </c>
      <c r="J69" s="168">
        <f t="shared" si="7"/>
        <v>36.9</v>
      </c>
      <c r="K69" s="1">
        <f t="shared" si="8"/>
        <v>0</v>
      </c>
      <c r="L69" s="1">
        <f>ROUND(F69*(G69),2)</f>
        <v>0</v>
      </c>
      <c r="M69" s="1"/>
      <c r="N69" s="1">
        <v>6.15</v>
      </c>
      <c r="O69" s="1"/>
      <c r="P69" s="167">
        <f t="shared" si="9"/>
        <v>6.0000000000000001E-3</v>
      </c>
      <c r="Q69" s="173"/>
      <c r="R69" s="173">
        <v>9.8999999999999999E-4</v>
      </c>
      <c r="S69" s="167"/>
      <c r="Z69">
        <v>0</v>
      </c>
    </row>
    <row r="70" spans="1:26" ht="24.95" customHeight="1">
      <c r="A70" s="171"/>
      <c r="B70" s="168" t="s">
        <v>303</v>
      </c>
      <c r="C70" s="172" t="s">
        <v>363</v>
      </c>
      <c r="D70" s="168" t="s">
        <v>364</v>
      </c>
      <c r="E70" s="168" t="s">
        <v>153</v>
      </c>
      <c r="F70" s="169">
        <v>1.5364800000000001</v>
      </c>
      <c r="G70" s="170"/>
      <c r="H70" s="170"/>
      <c r="I70" s="170">
        <f t="shared" si="6"/>
        <v>0</v>
      </c>
      <c r="J70" s="168">
        <f t="shared" si="7"/>
        <v>250.69</v>
      </c>
      <c r="K70" s="1">
        <f t="shared" si="8"/>
        <v>0</v>
      </c>
      <c r="L70" s="1"/>
      <c r="M70" s="1">
        <f>ROUND(F70*(H70),2)</f>
        <v>0</v>
      </c>
      <c r="N70" s="1">
        <v>163.16</v>
      </c>
      <c r="O70" s="1"/>
      <c r="P70" s="167">
        <f t="shared" si="9"/>
        <v>0.84499999999999997</v>
      </c>
      <c r="Q70" s="173"/>
      <c r="R70" s="173">
        <v>0.55000000000000004</v>
      </c>
      <c r="S70" s="167"/>
      <c r="Z70">
        <v>0</v>
      </c>
    </row>
    <row r="71" spans="1:26" ht="24.95" customHeight="1">
      <c r="A71" s="171"/>
      <c r="B71" s="168" t="s">
        <v>347</v>
      </c>
      <c r="C71" s="172" t="s">
        <v>365</v>
      </c>
      <c r="D71" s="168" t="s">
        <v>366</v>
      </c>
      <c r="E71" s="168" t="s">
        <v>111</v>
      </c>
      <c r="F71" s="169">
        <v>18</v>
      </c>
      <c r="G71" s="170"/>
      <c r="H71" s="170"/>
      <c r="I71" s="170">
        <f t="shared" si="6"/>
        <v>0</v>
      </c>
      <c r="J71" s="168">
        <f t="shared" si="7"/>
        <v>154.62</v>
      </c>
      <c r="K71" s="1">
        <f t="shared" si="8"/>
        <v>0</v>
      </c>
      <c r="L71" s="1">
        <f>ROUND(F71*(G71),2)</f>
        <v>0</v>
      </c>
      <c r="M71" s="1"/>
      <c r="N71" s="1">
        <v>8.59</v>
      </c>
      <c r="O71" s="1"/>
      <c r="P71" s="167">
        <f t="shared" si="9"/>
        <v>1.7999999999999999E-2</v>
      </c>
      <c r="Q71" s="173"/>
      <c r="R71" s="173">
        <v>9.8999999999999999E-4</v>
      </c>
      <c r="S71" s="167"/>
      <c r="Z71">
        <v>0</v>
      </c>
    </row>
    <row r="72" spans="1:26" ht="24.95" customHeight="1">
      <c r="A72" s="171"/>
      <c r="B72" s="168" t="s">
        <v>347</v>
      </c>
      <c r="C72" s="172" t="s">
        <v>367</v>
      </c>
      <c r="D72" s="168" t="s">
        <v>368</v>
      </c>
      <c r="E72" s="168" t="s">
        <v>111</v>
      </c>
      <c r="F72" s="169">
        <v>0.52</v>
      </c>
      <c r="G72" s="170"/>
      <c r="H72" s="170"/>
      <c r="I72" s="170">
        <f t="shared" si="6"/>
        <v>0</v>
      </c>
      <c r="J72" s="168">
        <f t="shared" si="7"/>
        <v>4.8499999999999996</v>
      </c>
      <c r="K72" s="1">
        <f t="shared" si="8"/>
        <v>0</v>
      </c>
      <c r="L72" s="1">
        <f>ROUND(F72*(G72),2)</f>
        <v>0</v>
      </c>
      <c r="M72" s="1"/>
      <c r="N72" s="1">
        <v>9.32</v>
      </c>
      <c r="O72" s="1"/>
      <c r="P72" s="167">
        <f t="shared" si="9"/>
        <v>1E-3</v>
      </c>
      <c r="Q72" s="173"/>
      <c r="R72" s="173">
        <v>9.8999999999999999E-4</v>
      </c>
      <c r="S72" s="167"/>
      <c r="Z72">
        <v>0</v>
      </c>
    </row>
    <row r="73" spans="1:26" ht="24.95" customHeight="1">
      <c r="A73" s="171"/>
      <c r="B73" s="168" t="s">
        <v>347</v>
      </c>
      <c r="C73" s="172" t="s">
        <v>369</v>
      </c>
      <c r="D73" s="168" t="s">
        <v>370</v>
      </c>
      <c r="E73" s="168" t="s">
        <v>153</v>
      </c>
      <c r="F73" s="169">
        <v>38.746807199999999</v>
      </c>
      <c r="G73" s="170"/>
      <c r="H73" s="170"/>
      <c r="I73" s="170">
        <f t="shared" si="6"/>
        <v>0</v>
      </c>
      <c r="J73" s="168">
        <f t="shared" si="7"/>
        <v>1098.08</v>
      </c>
      <c r="K73" s="1">
        <f t="shared" si="8"/>
        <v>0</v>
      </c>
      <c r="L73" s="1">
        <f>ROUND(F73*(G73),2)</f>
        <v>0</v>
      </c>
      <c r="M73" s="1"/>
      <c r="N73" s="1">
        <v>28.34</v>
      </c>
      <c r="O73" s="1"/>
      <c r="P73" s="167">
        <f t="shared" si="9"/>
        <v>0.91200000000000003</v>
      </c>
      <c r="Q73" s="173"/>
      <c r="R73" s="173">
        <v>2.3550000000000001E-2</v>
      </c>
      <c r="S73" s="167"/>
      <c r="Z73">
        <v>0</v>
      </c>
    </row>
    <row r="74" spans="1:26" ht="35.1" customHeight="1">
      <c r="A74" s="171"/>
      <c r="B74" s="168" t="s">
        <v>371</v>
      </c>
      <c r="C74" s="172" t="s">
        <v>372</v>
      </c>
      <c r="D74" s="168" t="s">
        <v>373</v>
      </c>
      <c r="E74" s="168" t="s">
        <v>86</v>
      </c>
      <c r="F74" s="169">
        <v>250</v>
      </c>
      <c r="G74" s="170"/>
      <c r="H74" s="170"/>
      <c r="I74" s="170">
        <f t="shared" si="6"/>
        <v>0</v>
      </c>
      <c r="J74" s="168">
        <f t="shared" si="7"/>
        <v>2357.5</v>
      </c>
      <c r="K74" s="1">
        <f t="shared" si="8"/>
        <v>0</v>
      </c>
      <c r="L74" s="1">
        <f>ROUND(F74*(G74),2)</f>
        <v>0</v>
      </c>
      <c r="M74" s="1"/>
      <c r="N74" s="1">
        <v>9.43</v>
      </c>
      <c r="O74" s="1"/>
      <c r="P74" s="167">
        <f t="shared" si="9"/>
        <v>4.1000000000000002E-2</v>
      </c>
      <c r="Q74" s="173"/>
      <c r="R74" s="173">
        <v>1.65024E-4</v>
      </c>
      <c r="S74" s="167"/>
      <c r="Z74">
        <v>0</v>
      </c>
    </row>
    <row r="75" spans="1:26" ht="24.95" customHeight="1">
      <c r="A75" s="171"/>
      <c r="B75" s="168" t="s">
        <v>347</v>
      </c>
      <c r="C75" s="172" t="s">
        <v>374</v>
      </c>
      <c r="D75" s="168" t="s">
        <v>375</v>
      </c>
      <c r="E75" s="168" t="s">
        <v>127</v>
      </c>
      <c r="F75" s="169">
        <v>23.26729267356</v>
      </c>
      <c r="G75" s="170"/>
      <c r="H75" s="170"/>
      <c r="I75" s="170">
        <f t="shared" si="6"/>
        <v>0</v>
      </c>
      <c r="J75" s="168">
        <f t="shared" si="7"/>
        <v>1027.02</v>
      </c>
      <c r="K75" s="1">
        <f t="shared" si="8"/>
        <v>0</v>
      </c>
      <c r="L75" s="1">
        <f>ROUND(F75*(G75),2)</f>
        <v>0</v>
      </c>
      <c r="M75" s="1"/>
      <c r="N75" s="1">
        <v>44.14</v>
      </c>
      <c r="O75" s="1"/>
      <c r="P75" s="167"/>
      <c r="Q75" s="173"/>
      <c r="R75" s="173"/>
      <c r="S75" s="167"/>
      <c r="Z75">
        <v>0</v>
      </c>
    </row>
    <row r="76" spans="1:26">
      <c r="A76" s="156"/>
      <c r="B76" s="156"/>
      <c r="C76" s="156"/>
      <c r="D76" s="156" t="s">
        <v>280</v>
      </c>
      <c r="E76" s="156"/>
      <c r="F76" s="167"/>
      <c r="G76" s="159">
        <f>ROUND((SUM(L62:L75))/1,2)</f>
        <v>0</v>
      </c>
      <c r="H76" s="159">
        <f>ROUND((SUM(M62:M75))/1,2)</f>
        <v>0</v>
      </c>
      <c r="I76" s="159">
        <f>ROUND((SUM(I62:I75))/1,2)</f>
        <v>0</v>
      </c>
      <c r="J76" s="156"/>
      <c r="K76" s="156"/>
      <c r="L76" s="156">
        <f>ROUND((SUM(L62:L75))/1,2)</f>
        <v>0</v>
      </c>
      <c r="M76" s="156">
        <f>ROUND((SUM(M62:M75))/1,2)</f>
        <v>0</v>
      </c>
      <c r="N76" s="156"/>
      <c r="O76" s="156"/>
      <c r="P76" s="174">
        <f>ROUND((SUM(P62:P75))/1,2)</f>
        <v>23.27</v>
      </c>
      <c r="Q76" s="153"/>
      <c r="R76" s="153"/>
      <c r="S76" s="174">
        <f>ROUND((SUM(S62:S75))/1,2)</f>
        <v>0</v>
      </c>
      <c r="T76" s="153"/>
      <c r="U76" s="153"/>
      <c r="V76" s="153"/>
      <c r="W76" s="153"/>
      <c r="X76" s="153"/>
      <c r="Y76" s="153"/>
      <c r="Z76" s="153"/>
    </row>
    <row r="77" spans="1:26">
      <c r="A77" s="1"/>
      <c r="B77" s="1"/>
      <c r="C77" s="1"/>
      <c r="D77" s="1"/>
      <c r="E77" s="1"/>
      <c r="F77" s="163"/>
      <c r="G77" s="149"/>
      <c r="H77" s="149"/>
      <c r="I77" s="149"/>
      <c r="J77" s="1"/>
      <c r="K77" s="1"/>
      <c r="L77" s="1"/>
      <c r="M77" s="1"/>
      <c r="N77" s="1"/>
      <c r="O77" s="1"/>
      <c r="P77" s="1"/>
      <c r="S77" s="1"/>
    </row>
    <row r="78" spans="1:26">
      <c r="A78" s="156"/>
      <c r="B78" s="156"/>
      <c r="C78" s="156"/>
      <c r="D78" s="156" t="s">
        <v>148</v>
      </c>
      <c r="E78" s="156"/>
      <c r="F78" s="167"/>
      <c r="G78" s="157"/>
      <c r="H78" s="157"/>
      <c r="I78" s="157"/>
      <c r="J78" s="156"/>
      <c r="K78" s="156"/>
      <c r="L78" s="156"/>
      <c r="M78" s="156"/>
      <c r="N78" s="156"/>
      <c r="O78" s="156"/>
      <c r="P78" s="156"/>
      <c r="Q78" s="153"/>
      <c r="R78" s="153"/>
      <c r="S78" s="156"/>
      <c r="T78" s="153"/>
      <c r="U78" s="153"/>
      <c r="V78" s="153"/>
      <c r="W78" s="153"/>
      <c r="X78" s="153"/>
      <c r="Y78" s="153"/>
      <c r="Z78" s="153"/>
    </row>
    <row r="79" spans="1:26" ht="24.95" customHeight="1">
      <c r="A79" s="171"/>
      <c r="B79" s="168" t="s">
        <v>208</v>
      </c>
      <c r="C79" s="172" t="s">
        <v>376</v>
      </c>
      <c r="D79" s="168" t="s">
        <v>377</v>
      </c>
      <c r="E79" s="168" t="s">
        <v>86</v>
      </c>
      <c r="F79" s="169">
        <v>989.15807849072314</v>
      </c>
      <c r="G79" s="170"/>
      <c r="H79" s="170"/>
      <c r="I79" s="170">
        <f t="shared" ref="I79:I91" si="10">ROUND(F79*(G79+H79),2)</f>
        <v>0</v>
      </c>
      <c r="J79" s="168">
        <f t="shared" ref="J79:J91" si="11">ROUND(F79*(N79),2)</f>
        <v>989.16</v>
      </c>
      <c r="K79" s="1">
        <f t="shared" ref="K79:K91" si="12">ROUND(F79*(O79),2)</f>
        <v>0</v>
      </c>
      <c r="L79" s="1">
        <f t="shared" ref="L79:L91" si="13">ROUND(F79*(G79),2)</f>
        <v>0</v>
      </c>
      <c r="M79" s="1"/>
      <c r="N79" s="1">
        <v>1</v>
      </c>
      <c r="O79" s="1"/>
      <c r="P79" s="167"/>
      <c r="Q79" s="173"/>
      <c r="R79" s="173"/>
      <c r="S79" s="167">
        <f t="shared" ref="S79:S85" si="14">ROUND(F79*(X79),3)</f>
        <v>7.2409999999999997</v>
      </c>
      <c r="X79">
        <v>7.3200000000000001E-3</v>
      </c>
      <c r="Z79">
        <v>0</v>
      </c>
    </row>
    <row r="80" spans="1:26" ht="24.95" customHeight="1">
      <c r="A80" s="171"/>
      <c r="B80" s="168" t="s">
        <v>208</v>
      </c>
      <c r="C80" s="172" t="s">
        <v>378</v>
      </c>
      <c r="D80" s="168" t="s">
        <v>379</v>
      </c>
      <c r="E80" s="168" t="s">
        <v>111</v>
      </c>
      <c r="F80" s="169">
        <v>18.889999999999997</v>
      </c>
      <c r="G80" s="170"/>
      <c r="H80" s="170"/>
      <c r="I80" s="170">
        <f t="shared" si="10"/>
        <v>0</v>
      </c>
      <c r="J80" s="168">
        <f t="shared" si="11"/>
        <v>18.7</v>
      </c>
      <c r="K80" s="1">
        <f t="shared" si="12"/>
        <v>0</v>
      </c>
      <c r="L80" s="1">
        <f t="shared" si="13"/>
        <v>0</v>
      </c>
      <c r="M80" s="1"/>
      <c r="N80" s="1">
        <v>0.99</v>
      </c>
      <c r="O80" s="1"/>
      <c r="P80" s="167"/>
      <c r="Q80" s="173"/>
      <c r="R80" s="173"/>
      <c r="S80" s="167">
        <f t="shared" si="14"/>
        <v>4.2999999999999997E-2</v>
      </c>
      <c r="X80">
        <v>2.3E-3</v>
      </c>
      <c r="Z80">
        <v>0</v>
      </c>
    </row>
    <row r="81" spans="1:26" ht="24.95" customHeight="1">
      <c r="A81" s="171"/>
      <c r="B81" s="168" t="s">
        <v>208</v>
      </c>
      <c r="C81" s="172" t="s">
        <v>380</v>
      </c>
      <c r="D81" s="168" t="s">
        <v>381</v>
      </c>
      <c r="E81" s="168" t="s">
        <v>111</v>
      </c>
      <c r="F81" s="169">
        <v>126.43</v>
      </c>
      <c r="G81" s="170"/>
      <c r="H81" s="170"/>
      <c r="I81" s="170">
        <f t="shared" si="10"/>
        <v>0</v>
      </c>
      <c r="J81" s="168">
        <f t="shared" si="11"/>
        <v>139.07</v>
      </c>
      <c r="K81" s="1">
        <f t="shared" si="12"/>
        <v>0</v>
      </c>
      <c r="L81" s="1">
        <f t="shared" si="13"/>
        <v>0</v>
      </c>
      <c r="M81" s="1"/>
      <c r="N81" s="1">
        <v>1.1000000000000001</v>
      </c>
      <c r="O81" s="1"/>
      <c r="P81" s="167"/>
      <c r="Q81" s="173"/>
      <c r="R81" s="173"/>
      <c r="S81" s="167">
        <f t="shared" si="14"/>
        <v>0.42599999999999999</v>
      </c>
      <c r="X81">
        <v>3.3700000000000002E-3</v>
      </c>
      <c r="Z81">
        <v>0</v>
      </c>
    </row>
    <row r="82" spans="1:26" ht="24.95" customHeight="1">
      <c r="A82" s="171"/>
      <c r="B82" s="168" t="s">
        <v>208</v>
      </c>
      <c r="C82" s="172" t="s">
        <v>382</v>
      </c>
      <c r="D82" s="168" t="s">
        <v>383</v>
      </c>
      <c r="E82" s="168" t="s">
        <v>169</v>
      </c>
      <c r="F82" s="169">
        <v>90</v>
      </c>
      <c r="G82" s="170"/>
      <c r="H82" s="170"/>
      <c r="I82" s="170">
        <f t="shared" si="10"/>
        <v>0</v>
      </c>
      <c r="J82" s="168">
        <f t="shared" si="11"/>
        <v>48.6</v>
      </c>
      <c r="K82" s="1">
        <f t="shared" si="12"/>
        <v>0</v>
      </c>
      <c r="L82" s="1">
        <f t="shared" si="13"/>
        <v>0</v>
      </c>
      <c r="M82" s="1"/>
      <c r="N82" s="1">
        <v>0.54</v>
      </c>
      <c r="O82" s="1"/>
      <c r="P82" s="167"/>
      <c r="Q82" s="173"/>
      <c r="R82" s="173"/>
      <c r="S82" s="167">
        <f t="shared" si="14"/>
        <v>8.0000000000000002E-3</v>
      </c>
      <c r="X82">
        <v>9.0000000000000006E-5</v>
      </c>
      <c r="Z82">
        <v>0</v>
      </c>
    </row>
    <row r="83" spans="1:26" ht="24.95" customHeight="1">
      <c r="A83" s="171"/>
      <c r="B83" s="168" t="s">
        <v>208</v>
      </c>
      <c r="C83" s="172" t="s">
        <v>384</v>
      </c>
      <c r="D83" s="168" t="s">
        <v>385</v>
      </c>
      <c r="E83" s="168" t="s">
        <v>111</v>
      </c>
      <c r="F83" s="169">
        <v>80.61</v>
      </c>
      <c r="G83" s="170"/>
      <c r="H83" s="170"/>
      <c r="I83" s="170">
        <f t="shared" si="10"/>
        <v>0</v>
      </c>
      <c r="J83" s="168">
        <f t="shared" si="11"/>
        <v>60.46</v>
      </c>
      <c r="K83" s="1">
        <f t="shared" si="12"/>
        <v>0</v>
      </c>
      <c r="L83" s="1">
        <f t="shared" si="13"/>
        <v>0</v>
      </c>
      <c r="M83" s="1"/>
      <c r="N83" s="1">
        <v>0.75</v>
      </c>
      <c r="O83" s="1"/>
      <c r="P83" s="167"/>
      <c r="Q83" s="173"/>
      <c r="R83" s="173"/>
      <c r="S83" s="167">
        <f t="shared" si="14"/>
        <v>0.27100000000000002</v>
      </c>
      <c r="X83">
        <v>3.3600000000000001E-3</v>
      </c>
      <c r="Z83">
        <v>0</v>
      </c>
    </row>
    <row r="84" spans="1:26" ht="24.95" customHeight="1">
      <c r="A84" s="171"/>
      <c r="B84" s="168" t="s">
        <v>208</v>
      </c>
      <c r="C84" s="172" t="s">
        <v>386</v>
      </c>
      <c r="D84" s="168" t="s">
        <v>387</v>
      </c>
      <c r="E84" s="168" t="s">
        <v>169</v>
      </c>
      <c r="F84" s="169">
        <v>7</v>
      </c>
      <c r="G84" s="170"/>
      <c r="H84" s="170"/>
      <c r="I84" s="170">
        <f t="shared" si="10"/>
        <v>0</v>
      </c>
      <c r="J84" s="168">
        <f t="shared" si="11"/>
        <v>7</v>
      </c>
      <c r="K84" s="1">
        <f t="shared" si="12"/>
        <v>0</v>
      </c>
      <c r="L84" s="1">
        <f t="shared" si="13"/>
        <v>0</v>
      </c>
      <c r="M84" s="1"/>
      <c r="N84" s="1">
        <v>1</v>
      </c>
      <c r="O84" s="1"/>
      <c r="P84" s="167"/>
      <c r="Q84" s="173"/>
      <c r="R84" s="173"/>
      <c r="S84" s="167">
        <f t="shared" si="14"/>
        <v>8.0000000000000002E-3</v>
      </c>
      <c r="X84">
        <v>1.15E-3</v>
      </c>
      <c r="Z84">
        <v>0</v>
      </c>
    </row>
    <row r="85" spans="1:26" ht="24.95" customHeight="1">
      <c r="A85" s="171"/>
      <c r="B85" s="168" t="s">
        <v>208</v>
      </c>
      <c r="C85" s="172" t="s">
        <v>388</v>
      </c>
      <c r="D85" s="168" t="s">
        <v>389</v>
      </c>
      <c r="E85" s="168" t="s">
        <v>111</v>
      </c>
      <c r="F85" s="169">
        <v>45.5</v>
      </c>
      <c r="G85" s="170"/>
      <c r="H85" s="170"/>
      <c r="I85" s="170">
        <f t="shared" si="10"/>
        <v>0</v>
      </c>
      <c r="J85" s="168">
        <f t="shared" si="11"/>
        <v>28.67</v>
      </c>
      <c r="K85" s="1">
        <f t="shared" si="12"/>
        <v>0</v>
      </c>
      <c r="L85" s="1">
        <f t="shared" si="13"/>
        <v>0</v>
      </c>
      <c r="M85" s="1"/>
      <c r="N85" s="1">
        <v>0.63</v>
      </c>
      <c r="O85" s="1"/>
      <c r="P85" s="167"/>
      <c r="Q85" s="173"/>
      <c r="R85" s="173"/>
      <c r="S85" s="167">
        <f t="shared" si="14"/>
        <v>0.10299999999999999</v>
      </c>
      <c r="X85">
        <v>2.2599999999999999E-3</v>
      </c>
      <c r="Z85">
        <v>0</v>
      </c>
    </row>
    <row r="86" spans="1:26" ht="24.95" customHeight="1">
      <c r="A86" s="171"/>
      <c r="B86" s="168" t="s">
        <v>390</v>
      </c>
      <c r="C86" s="172" t="s">
        <v>391</v>
      </c>
      <c r="D86" s="168" t="s">
        <v>392</v>
      </c>
      <c r="E86" s="168" t="s">
        <v>393</v>
      </c>
      <c r="F86" s="169">
        <v>138</v>
      </c>
      <c r="G86" s="170"/>
      <c r="H86" s="170"/>
      <c r="I86" s="170">
        <f t="shared" si="10"/>
        <v>0</v>
      </c>
      <c r="J86" s="168">
        <f t="shared" si="11"/>
        <v>2691</v>
      </c>
      <c r="K86" s="1">
        <f t="shared" si="12"/>
        <v>0</v>
      </c>
      <c r="L86" s="1">
        <f t="shared" si="13"/>
        <v>0</v>
      </c>
      <c r="M86" s="1"/>
      <c r="N86" s="1">
        <v>19.5</v>
      </c>
      <c r="O86" s="1"/>
      <c r="P86" s="167">
        <f>ROUND(F86*(R86),3)</f>
        <v>0.51100000000000001</v>
      </c>
      <c r="Q86" s="173"/>
      <c r="R86" s="173">
        <v>3.7000000000000002E-3</v>
      </c>
      <c r="S86" s="167"/>
      <c r="Z86">
        <v>0</v>
      </c>
    </row>
    <row r="87" spans="1:26" ht="24.95" customHeight="1">
      <c r="A87" s="171"/>
      <c r="B87" s="168" t="s">
        <v>394</v>
      </c>
      <c r="C87" s="172" t="s">
        <v>395</v>
      </c>
      <c r="D87" s="168" t="s">
        <v>396</v>
      </c>
      <c r="E87" s="168" t="s">
        <v>111</v>
      </c>
      <c r="F87" s="169">
        <v>86</v>
      </c>
      <c r="G87" s="170"/>
      <c r="H87" s="170"/>
      <c r="I87" s="170">
        <f t="shared" si="10"/>
        <v>0</v>
      </c>
      <c r="J87" s="168">
        <f t="shared" si="11"/>
        <v>1212.5999999999999</v>
      </c>
      <c r="K87" s="1">
        <f t="shared" si="12"/>
        <v>0</v>
      </c>
      <c r="L87" s="1">
        <f t="shared" si="13"/>
        <v>0</v>
      </c>
      <c r="M87" s="1"/>
      <c r="N87" s="1">
        <v>14.1</v>
      </c>
      <c r="O87" s="1"/>
      <c r="P87" s="167">
        <f>ROUND(F87*(R87),3)</f>
        <v>0.23200000000000001</v>
      </c>
      <c r="Q87" s="173"/>
      <c r="R87" s="173">
        <v>2.7000000000000001E-3</v>
      </c>
      <c r="S87" s="167"/>
      <c r="Z87">
        <v>0</v>
      </c>
    </row>
    <row r="88" spans="1:26" ht="24.95" customHeight="1">
      <c r="A88" s="171"/>
      <c r="B88" s="168" t="s">
        <v>394</v>
      </c>
      <c r="C88" s="172" t="s">
        <v>397</v>
      </c>
      <c r="D88" s="168" t="s">
        <v>398</v>
      </c>
      <c r="E88" s="168" t="s">
        <v>169</v>
      </c>
      <c r="F88" s="169">
        <v>7</v>
      </c>
      <c r="G88" s="170"/>
      <c r="H88" s="170"/>
      <c r="I88" s="170">
        <f t="shared" si="10"/>
        <v>0</v>
      </c>
      <c r="J88" s="168">
        <f t="shared" si="11"/>
        <v>80.569999999999993</v>
      </c>
      <c r="K88" s="1">
        <f t="shared" si="12"/>
        <v>0</v>
      </c>
      <c r="L88" s="1">
        <f t="shared" si="13"/>
        <v>0</v>
      </c>
      <c r="M88" s="1"/>
      <c r="N88" s="1">
        <v>11.51</v>
      </c>
      <c r="O88" s="1"/>
      <c r="P88" s="167">
        <f>ROUND(F88*(R88),3)</f>
        <v>7.0000000000000001E-3</v>
      </c>
      <c r="Q88" s="173"/>
      <c r="R88" s="173">
        <v>1E-3</v>
      </c>
      <c r="S88" s="167"/>
      <c r="Z88">
        <v>0</v>
      </c>
    </row>
    <row r="89" spans="1:26" ht="24.95" customHeight="1">
      <c r="A89" s="171"/>
      <c r="B89" s="168" t="s">
        <v>394</v>
      </c>
      <c r="C89" s="172" t="s">
        <v>399</v>
      </c>
      <c r="D89" s="168" t="s">
        <v>400</v>
      </c>
      <c r="E89" s="168" t="s">
        <v>111</v>
      </c>
      <c r="F89" s="169">
        <v>40</v>
      </c>
      <c r="G89" s="170"/>
      <c r="H89" s="170"/>
      <c r="I89" s="170">
        <f t="shared" si="10"/>
        <v>0</v>
      </c>
      <c r="J89" s="168">
        <f t="shared" si="11"/>
        <v>615.6</v>
      </c>
      <c r="K89" s="1">
        <f t="shared" si="12"/>
        <v>0</v>
      </c>
      <c r="L89" s="1">
        <f t="shared" si="13"/>
        <v>0</v>
      </c>
      <c r="M89" s="1"/>
      <c r="N89" s="1">
        <v>15.39</v>
      </c>
      <c r="O89" s="1"/>
      <c r="P89" s="167">
        <f>ROUND(F89*(R89),3)</f>
        <v>0.108</v>
      </c>
      <c r="Q89" s="173"/>
      <c r="R89" s="173">
        <v>2.6900000000000001E-3</v>
      </c>
      <c r="S89" s="167"/>
      <c r="Z89">
        <v>0</v>
      </c>
    </row>
    <row r="90" spans="1:26" ht="24.95" customHeight="1">
      <c r="A90" s="171"/>
      <c r="B90" s="168" t="s">
        <v>394</v>
      </c>
      <c r="C90" s="172" t="s">
        <v>401</v>
      </c>
      <c r="D90" s="168" t="s">
        <v>402</v>
      </c>
      <c r="E90" s="168" t="s">
        <v>111</v>
      </c>
      <c r="F90" s="169">
        <v>166</v>
      </c>
      <c r="G90" s="170"/>
      <c r="H90" s="170"/>
      <c r="I90" s="170">
        <f t="shared" si="10"/>
        <v>0</v>
      </c>
      <c r="J90" s="168">
        <f t="shared" si="11"/>
        <v>1044.1400000000001</v>
      </c>
      <c r="K90" s="1">
        <f t="shared" si="12"/>
        <v>0</v>
      </c>
      <c r="L90" s="1">
        <f t="shared" si="13"/>
        <v>0</v>
      </c>
      <c r="M90" s="1"/>
      <c r="N90" s="1">
        <v>6.29</v>
      </c>
      <c r="O90" s="1"/>
      <c r="P90" s="167">
        <f>ROUND(F90*(R90),3)</f>
        <v>0.10100000000000001</v>
      </c>
      <c r="Q90" s="173"/>
      <c r="R90" s="173">
        <v>6.0999999999999997E-4</v>
      </c>
      <c r="S90" s="167"/>
      <c r="Z90">
        <v>0</v>
      </c>
    </row>
    <row r="91" spans="1:26" ht="24.95" customHeight="1">
      <c r="A91" s="171"/>
      <c r="B91" s="168" t="s">
        <v>216</v>
      </c>
      <c r="C91" s="172" t="s">
        <v>217</v>
      </c>
      <c r="D91" s="168" t="s">
        <v>218</v>
      </c>
      <c r="E91" s="168" t="s">
        <v>127</v>
      </c>
      <c r="F91" s="169">
        <v>0.95866000000000007</v>
      </c>
      <c r="G91" s="170"/>
      <c r="H91" s="170"/>
      <c r="I91" s="170">
        <f t="shared" si="10"/>
        <v>0</v>
      </c>
      <c r="J91" s="168">
        <f t="shared" si="11"/>
        <v>52.52</v>
      </c>
      <c r="K91" s="1">
        <f t="shared" si="12"/>
        <v>0</v>
      </c>
      <c r="L91" s="1">
        <f t="shared" si="13"/>
        <v>0</v>
      </c>
      <c r="M91" s="1"/>
      <c r="N91" s="1">
        <v>54.78</v>
      </c>
      <c r="O91" s="1"/>
      <c r="P91" s="167"/>
      <c r="Q91" s="173"/>
      <c r="R91" s="173"/>
      <c r="S91" s="167"/>
      <c r="Z91">
        <v>0</v>
      </c>
    </row>
    <row r="92" spans="1:26">
      <c r="A92" s="156"/>
      <c r="B92" s="156"/>
      <c r="C92" s="156"/>
      <c r="D92" s="156" t="s">
        <v>148</v>
      </c>
      <c r="E92" s="156"/>
      <c r="F92" s="167"/>
      <c r="G92" s="159">
        <f>ROUND((SUM(L78:L91))/1,2)</f>
        <v>0</v>
      </c>
      <c r="H92" s="159">
        <f>ROUND((SUM(M78:M91))/1,2)</f>
        <v>0</v>
      </c>
      <c r="I92" s="159">
        <f>ROUND((SUM(I78:I91))/1,2)</f>
        <v>0</v>
      </c>
      <c r="J92" s="156"/>
      <c r="K92" s="156"/>
      <c r="L92" s="156">
        <f>ROUND((SUM(L78:L91))/1,2)</f>
        <v>0</v>
      </c>
      <c r="M92" s="156">
        <f>ROUND((SUM(M78:M91))/1,2)</f>
        <v>0</v>
      </c>
      <c r="N92" s="156"/>
      <c r="O92" s="156"/>
      <c r="P92" s="174">
        <f>ROUND((SUM(P78:P91))/1,2)</f>
        <v>0.96</v>
      </c>
      <c r="Q92" s="153"/>
      <c r="R92" s="153"/>
      <c r="S92" s="174">
        <f>ROUND((SUM(S78:S91))/1,2)</f>
        <v>8.1</v>
      </c>
      <c r="T92" s="153"/>
      <c r="U92" s="153"/>
      <c r="V92" s="153"/>
      <c r="W92" s="153"/>
      <c r="X92" s="153"/>
      <c r="Y92" s="153"/>
      <c r="Z92" s="153"/>
    </row>
    <row r="93" spans="1:26">
      <c r="A93" s="1"/>
      <c r="B93" s="1"/>
      <c r="C93" s="1"/>
      <c r="D93" s="1"/>
      <c r="E93" s="1"/>
      <c r="F93" s="163"/>
      <c r="G93" s="149"/>
      <c r="H93" s="149"/>
      <c r="I93" s="149"/>
      <c r="J93" s="1"/>
      <c r="K93" s="1"/>
      <c r="L93" s="1"/>
      <c r="M93" s="1"/>
      <c r="N93" s="1"/>
      <c r="O93" s="1"/>
      <c r="P93" s="1"/>
      <c r="S93" s="1"/>
    </row>
    <row r="94" spans="1:26">
      <c r="A94" s="156"/>
      <c r="B94" s="156"/>
      <c r="C94" s="156"/>
      <c r="D94" s="156" t="s">
        <v>281</v>
      </c>
      <c r="E94" s="156"/>
      <c r="F94" s="167"/>
      <c r="G94" s="157"/>
      <c r="H94" s="157"/>
      <c r="I94" s="157"/>
      <c r="J94" s="156"/>
      <c r="K94" s="156"/>
      <c r="L94" s="156"/>
      <c r="M94" s="156"/>
      <c r="N94" s="156"/>
      <c r="O94" s="156"/>
      <c r="P94" s="156"/>
      <c r="Q94" s="153"/>
      <c r="R94" s="153"/>
      <c r="S94" s="156"/>
      <c r="T94" s="153"/>
      <c r="U94" s="153"/>
      <c r="V94" s="153"/>
      <c r="W94" s="153"/>
      <c r="X94" s="153"/>
      <c r="Y94" s="153"/>
      <c r="Z94" s="153"/>
    </row>
    <row r="95" spans="1:26" ht="24.95" customHeight="1">
      <c r="A95" s="171"/>
      <c r="B95" s="168" t="s">
        <v>403</v>
      </c>
      <c r="C95" s="172" t="s">
        <v>404</v>
      </c>
      <c r="D95" s="168" t="s">
        <v>405</v>
      </c>
      <c r="E95" s="168" t="s">
        <v>86</v>
      </c>
      <c r="F95" s="169">
        <v>1005.1799312945924</v>
      </c>
      <c r="G95" s="170"/>
      <c r="H95" s="170"/>
      <c r="I95" s="170">
        <f>ROUND(F95*(G95+H95),2)</f>
        <v>0</v>
      </c>
      <c r="J95" s="168">
        <f>ROUND(F95*(N95),2)</f>
        <v>3970.46</v>
      </c>
      <c r="K95" s="1">
        <f>ROUND(F95*(O95),2)</f>
        <v>0</v>
      </c>
      <c r="L95" s="1">
        <f>ROUND(F95*(G95),2)</f>
        <v>0</v>
      </c>
      <c r="M95" s="1"/>
      <c r="N95" s="1">
        <v>3.95</v>
      </c>
      <c r="O95" s="1"/>
      <c r="P95" s="167">
        <f>ROUND(F95*(R95),3)</f>
        <v>0.221</v>
      </c>
      <c r="Q95" s="173"/>
      <c r="R95" s="173">
        <v>2.2000000000000001E-4</v>
      </c>
      <c r="S95" s="167"/>
      <c r="Z95">
        <v>0</v>
      </c>
    </row>
    <row r="96" spans="1:26" ht="24.95" customHeight="1">
      <c r="A96" s="171"/>
      <c r="B96" s="168" t="s">
        <v>403</v>
      </c>
      <c r="C96" s="172" t="s">
        <v>406</v>
      </c>
      <c r="D96" s="168" t="s">
        <v>407</v>
      </c>
      <c r="E96" s="168" t="s">
        <v>127</v>
      </c>
      <c r="F96" s="169">
        <v>0.22113958488481034</v>
      </c>
      <c r="G96" s="170"/>
      <c r="H96" s="170"/>
      <c r="I96" s="170">
        <f>ROUND(F96*(G96+H96),2)</f>
        <v>0</v>
      </c>
      <c r="J96" s="168">
        <f>ROUND(F96*(N96),2)</f>
        <v>7.04</v>
      </c>
      <c r="K96" s="1">
        <f>ROUND(F96*(O96),2)</f>
        <v>0</v>
      </c>
      <c r="L96" s="1">
        <f>ROUND(F96*(G96),2)</f>
        <v>0</v>
      </c>
      <c r="M96" s="1"/>
      <c r="N96" s="1">
        <v>31.84</v>
      </c>
      <c r="O96" s="1"/>
      <c r="P96" s="167"/>
      <c r="Q96" s="173"/>
      <c r="R96" s="173"/>
      <c r="S96" s="167"/>
      <c r="Z96">
        <v>0</v>
      </c>
    </row>
    <row r="97" spans="1:26">
      <c r="A97" s="156"/>
      <c r="B97" s="156"/>
      <c r="C97" s="156"/>
      <c r="D97" s="156" t="s">
        <v>281</v>
      </c>
      <c r="E97" s="156"/>
      <c r="F97" s="167"/>
      <c r="G97" s="159">
        <f>ROUND((SUM(L94:L96))/1,2)</f>
        <v>0</v>
      </c>
      <c r="H97" s="159">
        <f>ROUND((SUM(M94:M96))/1,2)</f>
        <v>0</v>
      </c>
      <c r="I97" s="159">
        <f>ROUND((SUM(I94:I96))/1,2)</f>
        <v>0</v>
      </c>
      <c r="J97" s="156"/>
      <c r="K97" s="156"/>
      <c r="L97" s="156">
        <f>ROUND((SUM(L94:L96))/1,2)</f>
        <v>0</v>
      </c>
      <c r="M97" s="156">
        <f>ROUND((SUM(M94:M96))/1,2)</f>
        <v>0</v>
      </c>
      <c r="N97" s="156"/>
      <c r="O97" s="156"/>
      <c r="P97" s="174">
        <f>ROUND((SUM(P94:P96))/1,2)</f>
        <v>0.22</v>
      </c>
      <c r="Q97" s="153"/>
      <c r="R97" s="153"/>
      <c r="S97" s="174">
        <f>ROUND((SUM(S94:S96))/1,2)</f>
        <v>0</v>
      </c>
      <c r="T97" s="153"/>
      <c r="U97" s="153"/>
      <c r="V97" s="153"/>
      <c r="W97" s="153"/>
      <c r="X97" s="153"/>
      <c r="Y97" s="153"/>
      <c r="Z97" s="153"/>
    </row>
    <row r="98" spans="1:26">
      <c r="A98" s="1"/>
      <c r="B98" s="1"/>
      <c r="C98" s="1"/>
      <c r="D98" s="1"/>
      <c r="E98" s="1"/>
      <c r="F98" s="163"/>
      <c r="G98" s="149"/>
      <c r="H98" s="149"/>
      <c r="I98" s="149"/>
      <c r="J98" s="1"/>
      <c r="K98" s="1"/>
      <c r="L98" s="1"/>
      <c r="M98" s="1"/>
      <c r="N98" s="1"/>
      <c r="O98" s="1"/>
      <c r="P98" s="1"/>
      <c r="S98" s="1"/>
    </row>
    <row r="99" spans="1:26">
      <c r="A99" s="156"/>
      <c r="B99" s="156"/>
      <c r="C99" s="156"/>
      <c r="D99" s="156" t="s">
        <v>149</v>
      </c>
      <c r="E99" s="156"/>
      <c r="F99" s="167"/>
      <c r="G99" s="157"/>
      <c r="H99" s="157"/>
      <c r="I99" s="157"/>
      <c r="J99" s="156"/>
      <c r="K99" s="156"/>
      <c r="L99" s="156"/>
      <c r="M99" s="156"/>
      <c r="N99" s="156"/>
      <c r="O99" s="156"/>
      <c r="P99" s="156"/>
      <c r="Q99" s="153"/>
      <c r="R99" s="153"/>
      <c r="S99" s="156"/>
      <c r="T99" s="153"/>
      <c r="U99" s="153"/>
      <c r="V99" s="153"/>
      <c r="W99" s="153"/>
      <c r="X99" s="153"/>
      <c r="Y99" s="153"/>
      <c r="Z99" s="153"/>
    </row>
    <row r="100" spans="1:26" ht="24.95" customHeight="1">
      <c r="A100" s="171"/>
      <c r="B100" s="168" t="s">
        <v>219</v>
      </c>
      <c r="C100" s="172" t="s">
        <v>408</v>
      </c>
      <c r="D100" s="168" t="s">
        <v>409</v>
      </c>
      <c r="E100" s="168" t="s">
        <v>169</v>
      </c>
      <c r="F100" s="169">
        <v>1</v>
      </c>
      <c r="G100" s="170"/>
      <c r="H100" s="170"/>
      <c r="I100" s="170">
        <f>ROUND(F100*(G100+H100),2)</f>
        <v>0</v>
      </c>
      <c r="J100" s="168">
        <f>ROUND(F100*(N100),2)</f>
        <v>2.56</v>
      </c>
      <c r="K100" s="1">
        <f>ROUND(F100*(O100),2)</f>
        <v>0</v>
      </c>
      <c r="L100" s="1">
        <f>ROUND(F100*(G100),2)</f>
        <v>0</v>
      </c>
      <c r="M100" s="1"/>
      <c r="N100" s="1">
        <v>2.56</v>
      </c>
      <c r="O100" s="1"/>
      <c r="P100" s="167">
        <f>ROUND(F100*(R100),3)</f>
        <v>0</v>
      </c>
      <c r="Q100" s="173"/>
      <c r="R100" s="173">
        <v>3.0000000000000001E-5</v>
      </c>
      <c r="S100" s="167"/>
      <c r="Z100">
        <v>0</v>
      </c>
    </row>
    <row r="101" spans="1:26" ht="24.95" customHeight="1">
      <c r="A101" s="171"/>
      <c r="B101" s="168" t="s">
        <v>410</v>
      </c>
      <c r="C101" s="172" t="s">
        <v>411</v>
      </c>
      <c r="D101" s="168" t="s">
        <v>412</v>
      </c>
      <c r="E101" s="168" t="s">
        <v>169</v>
      </c>
      <c r="F101" s="169">
        <v>1</v>
      </c>
      <c r="G101" s="170"/>
      <c r="H101" s="170"/>
      <c r="I101" s="170">
        <f>ROUND(F101*(G101+H101),2)</f>
        <v>0</v>
      </c>
      <c r="J101" s="168">
        <f>ROUND(F101*(N101),2)</f>
        <v>17.649999999999999</v>
      </c>
      <c r="K101" s="1">
        <f>ROUND(F101*(O101),2)</f>
        <v>0</v>
      </c>
      <c r="L101" s="1"/>
      <c r="M101" s="1">
        <f>ROUND(F101*(H101),2)</f>
        <v>0</v>
      </c>
      <c r="N101" s="1">
        <v>17.649999999999999</v>
      </c>
      <c r="O101" s="1"/>
      <c r="P101" s="167">
        <f>ROUND(F101*(R101),3)</f>
        <v>1E-3</v>
      </c>
      <c r="Q101" s="173"/>
      <c r="R101" s="173">
        <v>6.9999999999999999E-4</v>
      </c>
      <c r="S101" s="167"/>
      <c r="Z101">
        <v>0</v>
      </c>
    </row>
    <row r="102" spans="1:26" ht="24.95" customHeight="1">
      <c r="A102" s="171"/>
      <c r="B102" s="168" t="s">
        <v>264</v>
      </c>
      <c r="C102" s="172" t="s">
        <v>413</v>
      </c>
      <c r="D102" s="168" t="s">
        <v>271</v>
      </c>
      <c r="E102" s="168" t="s">
        <v>127</v>
      </c>
      <c r="F102" s="169">
        <v>7.2999999999999996E-4</v>
      </c>
      <c r="G102" s="170"/>
      <c r="H102" s="170"/>
      <c r="I102" s="170">
        <f>ROUND(F102*(G102+H102),2)</f>
        <v>0</v>
      </c>
      <c r="J102" s="168">
        <f>ROUND(F102*(N102),2)</f>
        <v>0.03</v>
      </c>
      <c r="K102" s="1">
        <f>ROUND(F102*(O102),2)</f>
        <v>0</v>
      </c>
      <c r="L102" s="1">
        <f>ROUND(F102*(G102),2)</f>
        <v>0</v>
      </c>
      <c r="M102" s="1"/>
      <c r="N102" s="1">
        <v>38.71</v>
      </c>
      <c r="O102" s="1"/>
      <c r="P102" s="167"/>
      <c r="Q102" s="173"/>
      <c r="R102" s="173"/>
      <c r="S102" s="167"/>
      <c r="Z102">
        <v>0</v>
      </c>
    </row>
    <row r="103" spans="1:26">
      <c r="A103" s="156"/>
      <c r="B103" s="156"/>
      <c r="C103" s="156"/>
      <c r="D103" s="156" t="s">
        <v>149</v>
      </c>
      <c r="E103" s="156"/>
      <c r="F103" s="167"/>
      <c r="G103" s="159">
        <f>ROUND((SUM(L99:L102))/1,2)</f>
        <v>0</v>
      </c>
      <c r="H103" s="159">
        <f>ROUND((SUM(M99:M102))/1,2)</f>
        <v>0</v>
      </c>
      <c r="I103" s="159">
        <f>ROUND((SUM(I99:I102))/1,2)</f>
        <v>0</v>
      </c>
      <c r="J103" s="156"/>
      <c r="K103" s="156"/>
      <c r="L103" s="156">
        <f>ROUND((SUM(L99:L102))/1,2)</f>
        <v>0</v>
      </c>
      <c r="M103" s="156">
        <f>ROUND((SUM(M99:M102))/1,2)</f>
        <v>0</v>
      </c>
      <c r="N103" s="156"/>
      <c r="O103" s="156"/>
      <c r="P103" s="174">
        <f>ROUND((SUM(P99:P102))/1,2)</f>
        <v>0</v>
      </c>
      <c r="S103" s="167">
        <f>ROUND((SUM(S99:S102))/1,2)</f>
        <v>0</v>
      </c>
    </row>
    <row r="104" spans="1:26">
      <c r="A104" s="1"/>
      <c r="B104" s="1"/>
      <c r="C104" s="1"/>
      <c r="D104" s="1"/>
      <c r="E104" s="1"/>
      <c r="F104" s="163"/>
      <c r="G104" s="149"/>
      <c r="H104" s="149"/>
      <c r="I104" s="149"/>
      <c r="J104" s="1"/>
      <c r="K104" s="1"/>
      <c r="L104" s="1"/>
      <c r="M104" s="1"/>
      <c r="N104" s="1"/>
      <c r="O104" s="1"/>
      <c r="P104" s="1"/>
      <c r="S104" s="1"/>
    </row>
    <row r="105" spans="1:26">
      <c r="A105" s="156"/>
      <c r="B105" s="156"/>
      <c r="C105" s="156"/>
      <c r="D105" s="2" t="s">
        <v>147</v>
      </c>
      <c r="E105" s="156"/>
      <c r="F105" s="167"/>
      <c r="G105" s="159">
        <f>ROUND((SUM(L33:L104))/2,2)</f>
        <v>0</v>
      </c>
      <c r="H105" s="159">
        <f>ROUND((SUM(M33:M104))/2,2)</f>
        <v>0</v>
      </c>
      <c r="I105" s="159">
        <f>ROUND((SUM(I33:I104))/2,2)</f>
        <v>0</v>
      </c>
      <c r="J105" s="156"/>
      <c r="K105" s="156"/>
      <c r="L105" s="156">
        <f>ROUND((SUM(L33:L104))/2,2)</f>
        <v>0</v>
      </c>
      <c r="M105" s="156">
        <f>ROUND((SUM(M33:M104))/2,2)</f>
        <v>0</v>
      </c>
      <c r="N105" s="156"/>
      <c r="O105" s="156"/>
      <c r="P105" s="174">
        <f>ROUND((SUM(P33:P104))/2,2)</f>
        <v>39.020000000000003</v>
      </c>
      <c r="S105" s="174">
        <f>ROUND((SUM(S33:S104))/2,2)</f>
        <v>8.1999999999999993</v>
      </c>
    </row>
    <row r="106" spans="1:26">
      <c r="A106" s="175"/>
      <c r="B106" s="175" t="s">
        <v>14</v>
      </c>
      <c r="C106" s="175"/>
      <c r="D106" s="175"/>
      <c r="E106" s="175"/>
      <c r="F106" s="176" t="s">
        <v>73</v>
      </c>
      <c r="G106" s="177">
        <f>ROUND((SUM(L9:L105))/3,2)</f>
        <v>0</v>
      </c>
      <c r="H106" s="177">
        <f>ROUND((SUM(M9:M105))/3,2)</f>
        <v>0</v>
      </c>
      <c r="I106" s="177">
        <f>ROUND((SUM(I9:I105))/3,2)</f>
        <v>0</v>
      </c>
      <c r="J106" s="175"/>
      <c r="K106" s="175">
        <f>ROUND((SUM(K9:K105)),2)</f>
        <v>0</v>
      </c>
      <c r="L106" s="175">
        <f>ROUND((SUM(L9:L105))/3,2)</f>
        <v>0</v>
      </c>
      <c r="M106" s="175">
        <f>ROUND((SUM(M9:M105))/3,2)</f>
        <v>0</v>
      </c>
      <c r="N106" s="175"/>
      <c r="O106" s="175"/>
      <c r="P106" s="194">
        <f>ROUND((SUM(P9:P105))/3,2)</f>
        <v>39.700000000000003</v>
      </c>
      <c r="Q106" s="195"/>
      <c r="R106" s="195"/>
      <c r="S106" s="194">
        <f>ROUND((SUM(S9:S105))/3,2)</f>
        <v>230.06</v>
      </c>
      <c r="Z106">
        <f>(SUM(Z9:Z105))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Zateplenie strešného plášťa</oddHeader>
    <oddFooter>&amp;RStrana &amp;P z &amp;N    &amp;L&amp;7Spracované systémom Systematic®pyramida.wsn, tel.: 051 77 10 585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Z41"/>
  <sheetViews>
    <sheetView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414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>
        <f>'Rekap 11561'!B18</f>
        <v>0</v>
      </c>
      <c r="E16" s="97">
        <f>'Rekap 11561'!C18</f>
        <v>0</v>
      </c>
      <c r="F16" s="106">
        <f>'Rekap 11561'!D18</f>
        <v>0</v>
      </c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>
        <f>'Rekap 11561'!B32</f>
        <v>0</v>
      </c>
      <c r="E17" s="76">
        <f>'Rekap 11561'!C32</f>
        <v>0</v>
      </c>
      <c r="F17" s="81">
        <f>'Rekap 11561'!D32</f>
        <v>0</v>
      </c>
      <c r="G17" s="61">
        <v>7</v>
      </c>
      <c r="H17" s="116" t="s">
        <v>40</v>
      </c>
      <c r="I17" s="129"/>
      <c r="J17" s="127">
        <f>'SO 11561'!Z170</f>
        <v>0</v>
      </c>
    </row>
    <row r="18" spans="1:26" ht="18" customHeight="1">
      <c r="A18" s="11"/>
      <c r="B18" s="68">
        <v>3</v>
      </c>
      <c r="C18" s="72" t="s">
        <v>35</v>
      </c>
      <c r="D18" s="79">
        <f>'Rekap 11561'!B37</f>
        <v>0</v>
      </c>
      <c r="E18" s="77">
        <f>'Rekap 11561'!C37</f>
        <v>0</v>
      </c>
      <c r="F18" s="82">
        <f>'Rekap 11561'!D37</f>
        <v>0</v>
      </c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11561'!K9:'SO 11561'!K169)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11561'!K9:'SO 11561'!K169)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414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69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415</v>
      </c>
      <c r="B11" s="157">
        <f>'SO 11561'!L18</f>
        <v>0</v>
      </c>
      <c r="C11" s="157">
        <f>'SO 11561'!M18</f>
        <v>0</v>
      </c>
      <c r="D11" s="157">
        <f>'SO 11561'!I18</f>
        <v>0</v>
      </c>
      <c r="E11" s="158">
        <f>'SO 11561'!P18</f>
        <v>0</v>
      </c>
      <c r="F11" s="158">
        <f>'SO 11561'!S18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416</v>
      </c>
      <c r="B12" s="157">
        <f>'SO 11561'!L25</f>
        <v>0</v>
      </c>
      <c r="C12" s="157">
        <f>'SO 11561'!M25</f>
        <v>0</v>
      </c>
      <c r="D12" s="157">
        <f>'SO 11561'!I25</f>
        <v>0</v>
      </c>
      <c r="E12" s="158">
        <f>'SO 11561'!P25</f>
        <v>9.6199999999999992</v>
      </c>
      <c r="F12" s="158">
        <f>'SO 11561'!S25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156" t="s">
        <v>146</v>
      </c>
      <c r="B13" s="157">
        <f>'SO 11561'!L29</f>
        <v>0</v>
      </c>
      <c r="C13" s="157">
        <f>'SO 11561'!M29</f>
        <v>0</v>
      </c>
      <c r="D13" s="157">
        <f>'SO 11561'!I29</f>
        <v>0</v>
      </c>
      <c r="E13" s="158">
        <f>'SO 11561'!P29</f>
        <v>0.28999999999999998</v>
      </c>
      <c r="F13" s="158">
        <f>'SO 11561'!S29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156" t="s">
        <v>276</v>
      </c>
      <c r="B14" s="157">
        <f>'SO 11561'!L42</f>
        <v>0</v>
      </c>
      <c r="C14" s="157">
        <f>'SO 11561'!M42</f>
        <v>0</v>
      </c>
      <c r="D14" s="157">
        <f>'SO 11561'!I42</f>
        <v>0</v>
      </c>
      <c r="E14" s="158">
        <f>'SO 11561'!P42</f>
        <v>1.71</v>
      </c>
      <c r="F14" s="158">
        <f>'SO 11561'!S42</f>
        <v>0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>
      <c r="A15" s="156" t="s">
        <v>70</v>
      </c>
      <c r="B15" s="157">
        <f>'SO 11561'!L59</f>
        <v>0</v>
      </c>
      <c r="C15" s="157">
        <f>'SO 11561'!M59</f>
        <v>0</v>
      </c>
      <c r="D15" s="157">
        <f>'SO 11561'!I59</f>
        <v>0</v>
      </c>
      <c r="E15" s="158">
        <f>'SO 11561'!P59</f>
        <v>156.38</v>
      </c>
      <c r="F15" s="158">
        <f>'SO 11561'!S59</f>
        <v>0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156" t="s">
        <v>71</v>
      </c>
      <c r="B16" s="157">
        <f>'SO 11561'!L75</f>
        <v>0</v>
      </c>
      <c r="C16" s="157">
        <f>'SO 11561'!M75</f>
        <v>0</v>
      </c>
      <c r="D16" s="157">
        <f>'SO 11561'!I75</f>
        <v>0</v>
      </c>
      <c r="E16" s="158">
        <f>'SO 11561'!P75</f>
        <v>0.12</v>
      </c>
      <c r="F16" s="158">
        <f>'SO 11561'!S75</f>
        <v>36.950000000000003</v>
      </c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>
      <c r="A17" s="156" t="s">
        <v>72</v>
      </c>
      <c r="B17" s="157">
        <f>'SO 11561'!L79</f>
        <v>0</v>
      </c>
      <c r="C17" s="157">
        <f>'SO 11561'!M79</f>
        <v>0</v>
      </c>
      <c r="D17" s="157">
        <f>'SO 11561'!I79</f>
        <v>0</v>
      </c>
      <c r="E17" s="158">
        <f>'SO 11561'!P79</f>
        <v>0</v>
      </c>
      <c r="F17" s="158">
        <f>'SO 11561'!S79</f>
        <v>0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>
      <c r="A18" s="2" t="s">
        <v>69</v>
      </c>
      <c r="B18" s="159">
        <f>'SO 11561'!L81</f>
        <v>0</v>
      </c>
      <c r="C18" s="159">
        <f>'SO 11561'!M81</f>
        <v>0</v>
      </c>
      <c r="D18" s="159">
        <f>'SO 11561'!I81</f>
        <v>0</v>
      </c>
      <c r="E18" s="160">
        <f>'SO 11561'!P81</f>
        <v>168.12</v>
      </c>
      <c r="F18" s="160">
        <f>'SO 11561'!S81</f>
        <v>36.950000000000003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>
      <c r="A19" s="1"/>
      <c r="B19" s="149"/>
      <c r="C19" s="149"/>
      <c r="D19" s="149"/>
      <c r="E19" s="148"/>
      <c r="F19" s="148"/>
    </row>
    <row r="20" spans="1:26">
      <c r="A20" s="2" t="s">
        <v>147</v>
      </c>
      <c r="B20" s="159"/>
      <c r="C20" s="157"/>
      <c r="D20" s="157"/>
      <c r="E20" s="158"/>
      <c r="F20" s="158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>
      <c r="A21" s="156" t="s">
        <v>417</v>
      </c>
      <c r="B21" s="157">
        <f>'SO 11561'!L91</f>
        <v>0</v>
      </c>
      <c r="C21" s="157">
        <f>'SO 11561'!M91</f>
        <v>0</v>
      </c>
      <c r="D21" s="157">
        <f>'SO 11561'!I91</f>
        <v>0</v>
      </c>
      <c r="E21" s="158">
        <f>'SO 11561'!P91</f>
        <v>0.05</v>
      </c>
      <c r="F21" s="158">
        <f>'SO 11561'!S91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>
      <c r="A22" s="156" t="s">
        <v>278</v>
      </c>
      <c r="B22" s="157">
        <f>'SO 11561'!L98</f>
        <v>0</v>
      </c>
      <c r="C22" s="157">
        <f>'SO 11561'!M98</f>
        <v>0</v>
      </c>
      <c r="D22" s="157">
        <f>'SO 11561'!I98</f>
        <v>0</v>
      </c>
      <c r="E22" s="158">
        <f>'SO 11561'!P98</f>
        <v>0.1</v>
      </c>
      <c r="F22" s="158">
        <f>'SO 11561'!S98</f>
        <v>0</v>
      </c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>
      <c r="A23" s="156" t="s">
        <v>418</v>
      </c>
      <c r="B23" s="157">
        <f>'SO 11561'!L103</f>
        <v>0</v>
      </c>
      <c r="C23" s="157">
        <f>'SO 11561'!M103</f>
        <v>0</v>
      </c>
      <c r="D23" s="157">
        <f>'SO 11561'!I103</f>
        <v>0</v>
      </c>
      <c r="E23" s="158">
        <f>'SO 11561'!P103</f>
        <v>0</v>
      </c>
      <c r="F23" s="158">
        <f>'SO 11561'!S103</f>
        <v>0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>
      <c r="A24" s="156" t="s">
        <v>280</v>
      </c>
      <c r="B24" s="157">
        <f>'SO 11561'!L109</f>
        <v>0</v>
      </c>
      <c r="C24" s="157">
        <f>'SO 11561'!M109</f>
        <v>0</v>
      </c>
      <c r="D24" s="157">
        <f>'SO 11561'!I109</f>
        <v>0</v>
      </c>
      <c r="E24" s="158">
        <f>'SO 11561'!P109</f>
        <v>0.13</v>
      </c>
      <c r="F24" s="158">
        <f>'SO 11561'!S109</f>
        <v>0</v>
      </c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>
      <c r="A25" s="156" t="s">
        <v>419</v>
      </c>
      <c r="B25" s="157">
        <f>'SO 11561'!L114</f>
        <v>0</v>
      </c>
      <c r="C25" s="157">
        <f>'SO 11561'!M114</f>
        <v>0</v>
      </c>
      <c r="D25" s="157">
        <f>'SO 11561'!I114</f>
        <v>0</v>
      </c>
      <c r="E25" s="158">
        <f>'SO 11561'!P114</f>
        <v>0.2</v>
      </c>
      <c r="F25" s="158">
        <f>'SO 11561'!S114</f>
        <v>0</v>
      </c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>
      <c r="A26" s="156" t="s">
        <v>420</v>
      </c>
      <c r="B26" s="157">
        <f>'SO 11561'!L120</f>
        <v>0</v>
      </c>
      <c r="C26" s="157">
        <f>'SO 11561'!M120</f>
        <v>0</v>
      </c>
      <c r="D26" s="157">
        <f>'SO 11561'!I120</f>
        <v>0</v>
      </c>
      <c r="E26" s="158">
        <f>'SO 11561'!P120</f>
        <v>0.03</v>
      </c>
      <c r="F26" s="158">
        <f>'SO 11561'!S120</f>
        <v>0</v>
      </c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>
      <c r="A27" s="156" t="s">
        <v>149</v>
      </c>
      <c r="B27" s="157">
        <f>'SO 11561'!L127</f>
        <v>0</v>
      </c>
      <c r="C27" s="157">
        <f>'SO 11561'!M127</f>
        <v>0</v>
      </c>
      <c r="D27" s="157">
        <f>'SO 11561'!I127</f>
        <v>0</v>
      </c>
      <c r="E27" s="158">
        <f>'SO 11561'!P127</f>
        <v>0.23</v>
      </c>
      <c r="F27" s="158">
        <f>'SO 11561'!S127</f>
        <v>0</v>
      </c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>
      <c r="A28" s="156" t="s">
        <v>421</v>
      </c>
      <c r="B28" s="157">
        <f>'SO 11561'!L133</f>
        <v>0</v>
      </c>
      <c r="C28" s="157">
        <f>'SO 11561'!M133</f>
        <v>0</v>
      </c>
      <c r="D28" s="157">
        <f>'SO 11561'!I133</f>
        <v>0</v>
      </c>
      <c r="E28" s="158">
        <f>'SO 11561'!P133</f>
        <v>0.05</v>
      </c>
      <c r="F28" s="158">
        <f>'SO 11561'!S133</f>
        <v>0</v>
      </c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>
      <c r="A29" s="156" t="s">
        <v>422</v>
      </c>
      <c r="B29" s="157">
        <f>'SO 11561'!L140</f>
        <v>0</v>
      </c>
      <c r="C29" s="157">
        <f>'SO 11561'!M140</f>
        <v>0</v>
      </c>
      <c r="D29" s="157">
        <f>'SO 11561'!I140</f>
        <v>0</v>
      </c>
      <c r="E29" s="158">
        <f>'SO 11561'!P140</f>
        <v>1.81</v>
      </c>
      <c r="F29" s="158">
        <f>'SO 11561'!S140</f>
        <v>0.16</v>
      </c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</row>
    <row r="30" spans="1:26">
      <c r="A30" s="156" t="s">
        <v>150</v>
      </c>
      <c r="B30" s="157">
        <f>'SO 11561'!L148</f>
        <v>0</v>
      </c>
      <c r="C30" s="157">
        <f>'SO 11561'!M148</f>
        <v>0</v>
      </c>
      <c r="D30" s="157">
        <f>'SO 11561'!I148</f>
        <v>0</v>
      </c>
      <c r="E30" s="158">
        <f>'SO 11561'!P148</f>
        <v>2.95</v>
      </c>
      <c r="F30" s="158">
        <f>'SO 11561'!S148</f>
        <v>0</v>
      </c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</row>
    <row r="31" spans="1:26">
      <c r="A31" s="156" t="s">
        <v>423</v>
      </c>
      <c r="B31" s="157">
        <f>'SO 11561'!L152</f>
        <v>0</v>
      </c>
      <c r="C31" s="157">
        <f>'SO 11561'!M152</f>
        <v>0</v>
      </c>
      <c r="D31" s="157">
        <f>'SO 11561'!I152</f>
        <v>0</v>
      </c>
      <c r="E31" s="158">
        <f>'SO 11561'!P152</f>
        <v>0.24</v>
      </c>
      <c r="F31" s="158">
        <f>'SO 11561'!S152</f>
        <v>0</v>
      </c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</row>
    <row r="32" spans="1:26">
      <c r="A32" s="2" t="s">
        <v>147</v>
      </c>
      <c r="B32" s="159">
        <f>'SO 11561'!L154</f>
        <v>0</v>
      </c>
      <c r="C32" s="159">
        <f>'SO 11561'!M154</f>
        <v>0</v>
      </c>
      <c r="D32" s="159">
        <f>'SO 11561'!I154</f>
        <v>0</v>
      </c>
      <c r="E32" s="160">
        <f>'SO 11561'!P154</f>
        <v>5.79</v>
      </c>
      <c r="F32" s="160">
        <f>'SO 11561'!S154</f>
        <v>0.16</v>
      </c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</row>
    <row r="33" spans="1:26">
      <c r="A33" s="1"/>
      <c r="B33" s="149"/>
      <c r="C33" s="149"/>
      <c r="D33" s="149"/>
      <c r="E33" s="148"/>
      <c r="F33" s="148"/>
    </row>
    <row r="34" spans="1:26">
      <c r="A34" s="2" t="s">
        <v>424</v>
      </c>
      <c r="B34" s="159"/>
      <c r="C34" s="157"/>
      <c r="D34" s="157"/>
      <c r="E34" s="158"/>
      <c r="F34" s="158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</row>
    <row r="35" spans="1:26">
      <c r="A35" s="156" t="s">
        <v>425</v>
      </c>
      <c r="B35" s="157">
        <f>'SO 11561'!L159</f>
        <v>0</v>
      </c>
      <c r="C35" s="157">
        <f>'SO 11561'!M159</f>
        <v>0</v>
      </c>
      <c r="D35" s="157">
        <f>'SO 11561'!I159</f>
        <v>0</v>
      </c>
      <c r="E35" s="158">
        <f>'SO 11561'!P159</f>
        <v>0</v>
      </c>
      <c r="F35" s="158">
        <f>'SO 11561'!S159</f>
        <v>0</v>
      </c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</row>
    <row r="36" spans="1:26">
      <c r="A36" s="156" t="s">
        <v>426</v>
      </c>
      <c r="B36" s="157">
        <f>'SO 11561'!L167</f>
        <v>0</v>
      </c>
      <c r="C36" s="157">
        <f>'SO 11561'!M167</f>
        <v>0</v>
      </c>
      <c r="D36" s="157">
        <f>'SO 11561'!I167</f>
        <v>0</v>
      </c>
      <c r="E36" s="158">
        <f>'SO 11561'!P167</f>
        <v>2.75</v>
      </c>
      <c r="F36" s="158">
        <f>'SO 11561'!S167</f>
        <v>0</v>
      </c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</row>
    <row r="37" spans="1:26">
      <c r="A37" s="2" t="s">
        <v>424</v>
      </c>
      <c r="B37" s="159">
        <f>'SO 11561'!L169</f>
        <v>0</v>
      </c>
      <c r="C37" s="159">
        <f>'SO 11561'!M169</f>
        <v>0</v>
      </c>
      <c r="D37" s="159">
        <f>'SO 11561'!I169</f>
        <v>0</v>
      </c>
      <c r="E37" s="160">
        <f>'SO 11561'!P169</f>
        <v>2.75</v>
      </c>
      <c r="F37" s="160">
        <f>'SO 11561'!S169</f>
        <v>0</v>
      </c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</row>
    <row r="38" spans="1:26">
      <c r="A38" s="1"/>
      <c r="B38" s="149"/>
      <c r="C38" s="149"/>
      <c r="D38" s="149"/>
      <c r="E38" s="148"/>
      <c r="F38" s="148"/>
    </row>
    <row r="39" spans="1:26">
      <c r="A39" s="2" t="s">
        <v>73</v>
      </c>
      <c r="B39" s="159">
        <f>'SO 11561'!L170</f>
        <v>0</v>
      </c>
      <c r="C39" s="159">
        <f>'SO 11561'!M170</f>
        <v>0</v>
      </c>
      <c r="D39" s="159">
        <f>'SO 11561'!I170</f>
        <v>0</v>
      </c>
      <c r="E39" s="160">
        <f>'SO 11561'!P170</f>
        <v>176.66</v>
      </c>
      <c r="F39" s="160">
        <f>'SO 11561'!S170</f>
        <v>37.11</v>
      </c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</row>
    <row r="40" spans="1:26">
      <c r="A40" s="1"/>
      <c r="B40" s="149"/>
      <c r="C40" s="149"/>
      <c r="D40" s="149"/>
      <c r="E40" s="148"/>
      <c r="F40" s="148"/>
    </row>
    <row r="41" spans="1:26">
      <c r="A41" s="1"/>
      <c r="B41" s="149"/>
      <c r="C41" s="149"/>
      <c r="D41" s="149"/>
      <c r="E41" s="148"/>
      <c r="F41" s="148"/>
    </row>
    <row r="42" spans="1:26">
      <c r="A42" s="1"/>
      <c r="B42" s="149"/>
      <c r="C42" s="149"/>
      <c r="D42" s="149"/>
      <c r="E42" s="148"/>
      <c r="F42" s="148"/>
    </row>
    <row r="43" spans="1:26">
      <c r="A43" s="1"/>
      <c r="B43" s="149"/>
      <c r="C43" s="149"/>
      <c r="D43" s="149"/>
      <c r="E43" s="148"/>
      <c r="F43" s="148"/>
    </row>
    <row r="44" spans="1:26">
      <c r="A44" s="1"/>
      <c r="B44" s="149"/>
      <c r="C44" s="149"/>
      <c r="D44" s="149"/>
      <c r="E44" s="148"/>
      <c r="F44" s="148"/>
    </row>
    <row r="45" spans="1:26">
      <c r="A45" s="1"/>
      <c r="B45" s="149"/>
      <c r="C45" s="149"/>
      <c r="D45" s="149"/>
      <c r="E45" s="148"/>
      <c r="F45" s="148"/>
    </row>
    <row r="46" spans="1:26">
      <c r="A46" s="1"/>
      <c r="B46" s="149"/>
      <c r="C46" s="149"/>
      <c r="D46" s="149"/>
      <c r="E46" s="148"/>
      <c r="F46" s="148"/>
    </row>
    <row r="47" spans="1:26">
      <c r="A47" s="1"/>
      <c r="B47" s="149"/>
      <c r="C47" s="149"/>
      <c r="D47" s="149"/>
      <c r="E47" s="148"/>
      <c r="F47" s="148"/>
    </row>
    <row r="48" spans="1:2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Z170"/>
  <sheetViews>
    <sheetView topLeftCell="B1" workbookViewId="0">
      <pane ySplit="8" topLeftCell="A157" activePane="bottomLeft" state="frozen"/>
      <selection pane="bottomLeft" activeCell="D148" sqref="D148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8.5703125" customWidth="1"/>
    <col min="17" max="18" width="0" hidden="1" customWidth="1"/>
    <col min="19" max="19" width="7.710937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414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69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415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>
      <c r="A11" s="171"/>
      <c r="B11" s="168" t="s">
        <v>427</v>
      </c>
      <c r="C11" s="172" t="s">
        <v>428</v>
      </c>
      <c r="D11" s="168" t="s">
        <v>429</v>
      </c>
      <c r="E11" s="168" t="s">
        <v>153</v>
      </c>
      <c r="F11" s="169">
        <v>5.1074000000000002</v>
      </c>
      <c r="G11" s="170"/>
      <c r="H11" s="170"/>
      <c r="I11" s="170">
        <f t="shared" ref="I11:I17" si="0">ROUND(F11*(G11+H11),2)</f>
        <v>0</v>
      </c>
      <c r="J11" s="168">
        <f t="shared" ref="J11:J17" si="1">ROUND(F11*(N11),2)</f>
        <v>266.39999999999998</v>
      </c>
      <c r="K11" s="1">
        <f t="shared" ref="K11:K17" si="2">ROUND(F11*(O11),2)</f>
        <v>0</v>
      </c>
      <c r="L11" s="1">
        <f>ROUND(F11*(G11),2)</f>
        <v>0</v>
      </c>
      <c r="M11" s="1"/>
      <c r="N11" s="1">
        <v>52.16</v>
      </c>
      <c r="O11" s="1"/>
      <c r="P11" s="167"/>
      <c r="Q11" s="173"/>
      <c r="R11" s="173"/>
      <c r="S11" s="167"/>
      <c r="Z11">
        <v>0</v>
      </c>
    </row>
    <row r="12" spans="1:26" ht="24.95" customHeight="1">
      <c r="A12" s="171"/>
      <c r="B12" s="168" t="s">
        <v>427</v>
      </c>
      <c r="C12" s="172" t="s">
        <v>430</v>
      </c>
      <c r="D12" s="168" t="s">
        <v>431</v>
      </c>
      <c r="E12" s="168" t="s">
        <v>153</v>
      </c>
      <c r="F12" s="169">
        <v>2.5535000000000001</v>
      </c>
      <c r="G12" s="170"/>
      <c r="H12" s="170"/>
      <c r="I12" s="170">
        <f t="shared" si="0"/>
        <v>0</v>
      </c>
      <c r="J12" s="168">
        <f t="shared" si="1"/>
        <v>19.559999999999999</v>
      </c>
      <c r="K12" s="1">
        <f t="shared" si="2"/>
        <v>0</v>
      </c>
      <c r="L12" s="1">
        <f>ROUND(F12*(G12),2)</f>
        <v>0</v>
      </c>
      <c r="M12" s="1"/>
      <c r="N12" s="1">
        <v>7.66</v>
      </c>
      <c r="O12" s="1"/>
      <c r="P12" s="167"/>
      <c r="Q12" s="173"/>
      <c r="R12" s="173"/>
      <c r="S12" s="167"/>
      <c r="Z12">
        <v>0</v>
      </c>
    </row>
    <row r="13" spans="1:26" ht="24.95" customHeight="1">
      <c r="A13" s="171"/>
      <c r="B13" s="168" t="s">
        <v>427</v>
      </c>
      <c r="C13" s="172" t="s">
        <v>432</v>
      </c>
      <c r="D13" s="168" t="s">
        <v>433</v>
      </c>
      <c r="E13" s="168" t="s">
        <v>153</v>
      </c>
      <c r="F13" s="169">
        <v>5.1070000000000002</v>
      </c>
      <c r="G13" s="170"/>
      <c r="H13" s="170"/>
      <c r="I13" s="170">
        <f t="shared" si="0"/>
        <v>0</v>
      </c>
      <c r="J13" s="168">
        <f t="shared" si="1"/>
        <v>18.28</v>
      </c>
      <c r="K13" s="1">
        <f t="shared" si="2"/>
        <v>0</v>
      </c>
      <c r="L13" s="1">
        <f>ROUND(F13*(G13),2)</f>
        <v>0</v>
      </c>
      <c r="M13" s="1"/>
      <c r="N13" s="1">
        <v>3.58</v>
      </c>
      <c r="O13" s="1"/>
      <c r="P13" s="167"/>
      <c r="Q13" s="173"/>
      <c r="R13" s="173"/>
      <c r="S13" s="167"/>
      <c r="Z13">
        <v>0</v>
      </c>
    </row>
    <row r="14" spans="1:26" ht="24.95" customHeight="1">
      <c r="A14" s="171"/>
      <c r="B14" s="168" t="s">
        <v>427</v>
      </c>
      <c r="C14" s="172" t="s">
        <v>434</v>
      </c>
      <c r="D14" s="168" t="s">
        <v>435</v>
      </c>
      <c r="E14" s="168" t="s">
        <v>153</v>
      </c>
      <c r="F14" s="169">
        <v>5.1070000000000002</v>
      </c>
      <c r="G14" s="170"/>
      <c r="H14" s="170"/>
      <c r="I14" s="170">
        <f t="shared" si="0"/>
        <v>0</v>
      </c>
      <c r="J14" s="168">
        <f t="shared" si="1"/>
        <v>5.0599999999999996</v>
      </c>
      <c r="K14" s="1">
        <f t="shared" si="2"/>
        <v>0</v>
      </c>
      <c r="L14" s="1">
        <f>ROUND(F14*(G14),2)</f>
        <v>0</v>
      </c>
      <c r="M14" s="1"/>
      <c r="N14" s="1">
        <v>0.99</v>
      </c>
      <c r="O14" s="1"/>
      <c r="P14" s="167"/>
      <c r="Q14" s="173"/>
      <c r="R14" s="173"/>
      <c r="S14" s="167"/>
      <c r="Z14">
        <v>0</v>
      </c>
    </row>
    <row r="15" spans="1:26" ht="24.95" customHeight="1">
      <c r="A15" s="171"/>
      <c r="B15" s="168" t="s">
        <v>427</v>
      </c>
      <c r="C15" s="172" t="s">
        <v>436</v>
      </c>
      <c r="D15" s="168" t="s">
        <v>437</v>
      </c>
      <c r="E15" s="168" t="s">
        <v>153</v>
      </c>
      <c r="F15" s="169">
        <v>0.55000000000000004</v>
      </c>
      <c r="G15" s="170"/>
      <c r="H15" s="170"/>
      <c r="I15" s="170">
        <f t="shared" si="0"/>
        <v>0</v>
      </c>
      <c r="J15" s="168">
        <f t="shared" si="1"/>
        <v>1.83</v>
      </c>
      <c r="K15" s="1">
        <f t="shared" si="2"/>
        <v>0</v>
      </c>
      <c r="L15" s="1">
        <f>ROUND(F15*(G15),2)</f>
        <v>0</v>
      </c>
      <c r="M15" s="1"/>
      <c r="N15" s="1">
        <v>3.33</v>
      </c>
      <c r="O15" s="1"/>
      <c r="P15" s="167"/>
      <c r="Q15" s="173"/>
      <c r="R15" s="173"/>
      <c r="S15" s="167"/>
      <c r="Z15">
        <v>0</v>
      </c>
    </row>
    <row r="16" spans="1:26" ht="24.95" customHeight="1">
      <c r="A16" s="171"/>
      <c r="B16" s="168" t="s">
        <v>438</v>
      </c>
      <c r="C16" s="172" t="s">
        <v>439</v>
      </c>
      <c r="D16" s="168" t="s">
        <v>440</v>
      </c>
      <c r="E16" s="168" t="s">
        <v>294</v>
      </c>
      <c r="F16" s="169">
        <v>0.55000000000000004</v>
      </c>
      <c r="G16" s="170"/>
      <c r="H16" s="170"/>
      <c r="I16" s="170">
        <f t="shared" si="0"/>
        <v>0</v>
      </c>
      <c r="J16" s="168">
        <f t="shared" si="1"/>
        <v>11.32</v>
      </c>
      <c r="K16" s="1">
        <f t="shared" si="2"/>
        <v>0</v>
      </c>
      <c r="L16" s="1"/>
      <c r="M16" s="1">
        <f>ROUND(F16*(H16),2)</f>
        <v>0</v>
      </c>
      <c r="N16" s="1">
        <v>20.58</v>
      </c>
      <c r="O16" s="1"/>
      <c r="P16" s="167"/>
      <c r="Q16" s="173"/>
      <c r="R16" s="173"/>
      <c r="S16" s="167"/>
      <c r="Z16">
        <v>0</v>
      </c>
    </row>
    <row r="17" spans="1:26" ht="24.95" customHeight="1">
      <c r="A17" s="171"/>
      <c r="B17" s="168" t="s">
        <v>427</v>
      </c>
      <c r="C17" s="172" t="s">
        <v>441</v>
      </c>
      <c r="D17" s="168" t="s">
        <v>442</v>
      </c>
      <c r="E17" s="168" t="s">
        <v>86</v>
      </c>
      <c r="F17" s="169">
        <v>9.8000000000000007</v>
      </c>
      <c r="G17" s="170"/>
      <c r="H17" s="170"/>
      <c r="I17" s="170">
        <f t="shared" si="0"/>
        <v>0</v>
      </c>
      <c r="J17" s="168">
        <f t="shared" si="1"/>
        <v>4.21</v>
      </c>
      <c r="K17" s="1">
        <f t="shared" si="2"/>
        <v>0</v>
      </c>
      <c r="L17" s="1">
        <f>ROUND(F17*(G17),2)</f>
        <v>0</v>
      </c>
      <c r="M17" s="1"/>
      <c r="N17" s="1">
        <v>0.43</v>
      </c>
      <c r="O17" s="1"/>
      <c r="P17" s="167"/>
      <c r="Q17" s="173"/>
      <c r="R17" s="173"/>
      <c r="S17" s="167"/>
      <c r="Z17">
        <v>0</v>
      </c>
    </row>
    <row r="18" spans="1:26">
      <c r="A18" s="156"/>
      <c r="B18" s="156"/>
      <c r="C18" s="156"/>
      <c r="D18" s="156" t="s">
        <v>415</v>
      </c>
      <c r="E18" s="156"/>
      <c r="F18" s="167"/>
      <c r="G18" s="159">
        <f>ROUND((SUM(L10:L17))/1,2)</f>
        <v>0</v>
      </c>
      <c r="H18" s="159">
        <f>ROUND((SUM(M10:M17))/1,2)</f>
        <v>0</v>
      </c>
      <c r="I18" s="159">
        <f>ROUND((SUM(I10:I17))/1,2)</f>
        <v>0</v>
      </c>
      <c r="J18" s="156"/>
      <c r="K18" s="156"/>
      <c r="L18" s="156">
        <f>ROUND((SUM(L10:L17))/1,2)</f>
        <v>0</v>
      </c>
      <c r="M18" s="156">
        <f>ROUND((SUM(M10:M17))/1,2)</f>
        <v>0</v>
      </c>
      <c r="N18" s="156"/>
      <c r="O18" s="156"/>
      <c r="P18" s="174">
        <f>ROUND((SUM(P10:P17))/1,2)</f>
        <v>0</v>
      </c>
      <c r="Q18" s="153"/>
      <c r="R18" s="153"/>
      <c r="S18" s="174">
        <f>ROUND((SUM(S10:S17))/1,2)</f>
        <v>0</v>
      </c>
      <c r="T18" s="153"/>
      <c r="U18" s="153"/>
      <c r="V18" s="153"/>
      <c r="W18" s="153"/>
      <c r="X18" s="153"/>
      <c r="Y18" s="153"/>
      <c r="Z18" s="153"/>
    </row>
    <row r="19" spans="1:26">
      <c r="A19" s="1"/>
      <c r="B19" s="1"/>
      <c r="C19" s="1"/>
      <c r="D19" s="1"/>
      <c r="E19" s="1"/>
      <c r="F19" s="163"/>
      <c r="G19" s="149"/>
      <c r="H19" s="149"/>
      <c r="I19" s="149"/>
      <c r="J19" s="1"/>
      <c r="K19" s="1"/>
      <c r="L19" s="1"/>
      <c r="M19" s="1"/>
      <c r="N19" s="1"/>
      <c r="O19" s="1"/>
      <c r="P19" s="1"/>
      <c r="S19" s="1"/>
    </row>
    <row r="20" spans="1:26">
      <c r="A20" s="156"/>
      <c r="B20" s="156"/>
      <c r="C20" s="156"/>
      <c r="D20" s="156" t="s">
        <v>416</v>
      </c>
      <c r="E20" s="156"/>
      <c r="F20" s="167"/>
      <c r="G20" s="157"/>
      <c r="H20" s="157"/>
      <c r="I20" s="157"/>
      <c r="J20" s="156"/>
      <c r="K20" s="156"/>
      <c r="L20" s="156"/>
      <c r="M20" s="156"/>
      <c r="N20" s="156"/>
      <c r="O20" s="156"/>
      <c r="P20" s="156"/>
      <c r="Q20" s="153"/>
      <c r="R20" s="153"/>
      <c r="S20" s="156"/>
      <c r="T20" s="153"/>
      <c r="U20" s="153"/>
      <c r="V20" s="153"/>
      <c r="W20" s="153"/>
      <c r="X20" s="153"/>
      <c r="Y20" s="153"/>
      <c r="Z20" s="153"/>
    </row>
    <row r="21" spans="1:26" ht="24.95" customHeight="1">
      <c r="A21" s="171"/>
      <c r="B21" s="168" t="s">
        <v>443</v>
      </c>
      <c r="C21" s="172" t="s">
        <v>444</v>
      </c>
      <c r="D21" s="168" t="s">
        <v>445</v>
      </c>
      <c r="E21" s="168" t="s">
        <v>153</v>
      </c>
      <c r="F21" s="169">
        <v>1.2789200000000001</v>
      </c>
      <c r="G21" s="170"/>
      <c r="H21" s="170"/>
      <c r="I21" s="170">
        <f>ROUND(F21*(G21+H21),2)</f>
        <v>0</v>
      </c>
      <c r="J21" s="168">
        <f>ROUND(F21*(N21),2)</f>
        <v>33.1</v>
      </c>
      <c r="K21" s="1">
        <f>ROUND(F21*(O21),2)</f>
        <v>0</v>
      </c>
      <c r="L21" s="1">
        <f>ROUND(F21*(G21),2)</f>
        <v>0</v>
      </c>
      <c r="M21" s="1"/>
      <c r="N21" s="1">
        <v>25.88</v>
      </c>
      <c r="O21" s="1"/>
      <c r="P21" s="167">
        <f>ROUND(F21*(R21),3)</f>
        <v>2.4809999999999999</v>
      </c>
      <c r="Q21" s="173"/>
      <c r="R21" s="173">
        <v>1.93971</v>
      </c>
      <c r="S21" s="167"/>
      <c r="Z21">
        <v>0</v>
      </c>
    </row>
    <row r="22" spans="1:26" ht="24.95" customHeight="1">
      <c r="A22" s="171"/>
      <c r="B22" s="168" t="s">
        <v>83</v>
      </c>
      <c r="C22" s="172" t="s">
        <v>446</v>
      </c>
      <c r="D22" s="168" t="s">
        <v>447</v>
      </c>
      <c r="E22" s="168" t="s">
        <v>153</v>
      </c>
      <c r="F22" s="169">
        <v>3.0020567999999996</v>
      </c>
      <c r="G22" s="170"/>
      <c r="H22" s="170"/>
      <c r="I22" s="170">
        <f>ROUND(F22*(G22+H22),2)</f>
        <v>0</v>
      </c>
      <c r="J22" s="168">
        <f>ROUND(F22*(N22),2)</f>
        <v>228.49</v>
      </c>
      <c r="K22" s="1">
        <f>ROUND(F22*(O22),2)</f>
        <v>0</v>
      </c>
      <c r="L22" s="1">
        <f>ROUND(F22*(G22),2)</f>
        <v>0</v>
      </c>
      <c r="M22" s="1"/>
      <c r="N22" s="1">
        <v>76.11</v>
      </c>
      <c r="O22" s="1"/>
      <c r="P22" s="167">
        <f>ROUND(F22*(R22),3)</f>
        <v>7.1390000000000002</v>
      </c>
      <c r="Q22" s="173"/>
      <c r="R22" s="173">
        <v>2.3778966129999999</v>
      </c>
      <c r="S22" s="167"/>
      <c r="Z22">
        <v>0</v>
      </c>
    </row>
    <row r="23" spans="1:26" ht="24.95" customHeight="1">
      <c r="A23" s="171"/>
      <c r="B23" s="168" t="s">
        <v>83</v>
      </c>
      <c r="C23" s="172" t="s">
        <v>448</v>
      </c>
      <c r="D23" s="168" t="s">
        <v>449</v>
      </c>
      <c r="E23" s="168" t="s">
        <v>86</v>
      </c>
      <c r="F23" s="169">
        <v>0.44800000000000006</v>
      </c>
      <c r="G23" s="170"/>
      <c r="H23" s="170"/>
      <c r="I23" s="170">
        <f>ROUND(F23*(G23+H23),2)</f>
        <v>0</v>
      </c>
      <c r="J23" s="168">
        <f>ROUND(F23*(N23),2)</f>
        <v>5.25</v>
      </c>
      <c r="K23" s="1">
        <f>ROUND(F23*(O23),2)</f>
        <v>0</v>
      </c>
      <c r="L23" s="1">
        <f>ROUND(F23*(G23),2)</f>
        <v>0</v>
      </c>
      <c r="M23" s="1"/>
      <c r="N23" s="1">
        <v>11.71</v>
      </c>
      <c r="O23" s="1"/>
      <c r="P23" s="167">
        <f>ROUND(F23*(R23),3)</f>
        <v>0</v>
      </c>
      <c r="Q23" s="173"/>
      <c r="R23" s="173">
        <v>7.3374849999999995E-4</v>
      </c>
      <c r="S23" s="167"/>
      <c r="Z23">
        <v>0</v>
      </c>
    </row>
    <row r="24" spans="1:26" ht="24.95" customHeight="1">
      <c r="A24" s="171"/>
      <c r="B24" s="168" t="s">
        <v>83</v>
      </c>
      <c r="C24" s="172" t="s">
        <v>450</v>
      </c>
      <c r="D24" s="168" t="s">
        <v>451</v>
      </c>
      <c r="E24" s="168" t="s">
        <v>86</v>
      </c>
      <c r="F24" s="169">
        <v>0.44800000000000001</v>
      </c>
      <c r="G24" s="170"/>
      <c r="H24" s="170"/>
      <c r="I24" s="170">
        <f>ROUND(F24*(G24+H24),2)</f>
        <v>0</v>
      </c>
      <c r="J24" s="168">
        <f>ROUND(F24*(N24),2)</f>
        <v>1.08</v>
      </c>
      <c r="K24" s="1">
        <f>ROUND(F24*(O24),2)</f>
        <v>0</v>
      </c>
      <c r="L24" s="1">
        <f>ROUND(F24*(G24),2)</f>
        <v>0</v>
      </c>
      <c r="M24" s="1"/>
      <c r="N24" s="1">
        <v>2.41</v>
      </c>
      <c r="O24" s="1"/>
      <c r="P24" s="167"/>
      <c r="Q24" s="173"/>
      <c r="R24" s="173"/>
      <c r="S24" s="167"/>
      <c r="Z24">
        <v>0</v>
      </c>
    </row>
    <row r="25" spans="1:26">
      <c r="A25" s="156"/>
      <c r="B25" s="156"/>
      <c r="C25" s="156"/>
      <c r="D25" s="156" t="s">
        <v>416</v>
      </c>
      <c r="E25" s="156"/>
      <c r="F25" s="167"/>
      <c r="G25" s="159">
        <f>ROUND((SUM(L20:L24))/1,2)</f>
        <v>0</v>
      </c>
      <c r="H25" s="159">
        <f>ROUND((SUM(M20:M24))/1,2)</f>
        <v>0</v>
      </c>
      <c r="I25" s="159">
        <f>ROUND((SUM(I20:I24))/1,2)</f>
        <v>0</v>
      </c>
      <c r="J25" s="156"/>
      <c r="K25" s="156"/>
      <c r="L25" s="156">
        <f>ROUND((SUM(L20:L24))/1,2)</f>
        <v>0</v>
      </c>
      <c r="M25" s="156">
        <f>ROUND((SUM(M20:M24))/1,2)</f>
        <v>0</v>
      </c>
      <c r="N25" s="156"/>
      <c r="O25" s="156"/>
      <c r="P25" s="174">
        <f>ROUND((SUM(P20:P24))/1,2)</f>
        <v>9.6199999999999992</v>
      </c>
      <c r="Q25" s="153"/>
      <c r="R25" s="153"/>
      <c r="S25" s="174">
        <f>ROUND((SUM(S20:S24))/1,2)</f>
        <v>0</v>
      </c>
      <c r="T25" s="153"/>
      <c r="U25" s="153"/>
      <c r="V25" s="153"/>
      <c r="W25" s="153"/>
      <c r="X25" s="153"/>
      <c r="Y25" s="153"/>
      <c r="Z25" s="153"/>
    </row>
    <row r="26" spans="1:26">
      <c r="A26" s="1"/>
      <c r="B26" s="1"/>
      <c r="C26" s="1"/>
      <c r="D26" s="1"/>
      <c r="E26" s="1"/>
      <c r="F26" s="163"/>
      <c r="G26" s="149"/>
      <c r="H26" s="149"/>
      <c r="I26" s="149"/>
      <c r="J26" s="1"/>
      <c r="K26" s="1"/>
      <c r="L26" s="1"/>
      <c r="M26" s="1"/>
      <c r="N26" s="1"/>
      <c r="O26" s="1"/>
      <c r="P26" s="1"/>
      <c r="S26" s="1"/>
    </row>
    <row r="27" spans="1:26">
      <c r="A27" s="156"/>
      <c r="B27" s="156"/>
      <c r="C27" s="156"/>
      <c r="D27" s="156" t="s">
        <v>146</v>
      </c>
      <c r="E27" s="156"/>
      <c r="F27" s="167"/>
      <c r="G27" s="157"/>
      <c r="H27" s="157"/>
      <c r="I27" s="157"/>
      <c r="J27" s="156"/>
      <c r="K27" s="156"/>
      <c r="L27" s="156"/>
      <c r="M27" s="156"/>
      <c r="N27" s="156"/>
      <c r="O27" s="156"/>
      <c r="P27" s="156"/>
      <c r="Q27" s="153"/>
      <c r="R27" s="153"/>
      <c r="S27" s="156"/>
      <c r="T27" s="153"/>
      <c r="U27" s="153"/>
      <c r="V27" s="153"/>
      <c r="W27" s="153"/>
      <c r="X27" s="153"/>
      <c r="Y27" s="153"/>
      <c r="Z27" s="153"/>
    </row>
    <row r="28" spans="1:26" ht="24.95" customHeight="1">
      <c r="A28" s="171"/>
      <c r="B28" s="168" t="s">
        <v>83</v>
      </c>
      <c r="C28" s="172" t="s">
        <v>452</v>
      </c>
      <c r="D28" s="168" t="s">
        <v>453</v>
      </c>
      <c r="E28" s="168" t="s">
        <v>153</v>
      </c>
      <c r="F28" s="169">
        <v>0.11699999999999999</v>
      </c>
      <c r="G28" s="170"/>
      <c r="H28" s="170"/>
      <c r="I28" s="170">
        <f>ROUND(F28*(G28+H28),2)</f>
        <v>0</v>
      </c>
      <c r="J28" s="168">
        <f>ROUND(F28*(N28),2)</f>
        <v>11.9</v>
      </c>
      <c r="K28" s="1">
        <f>ROUND(F28*(O28),2)</f>
        <v>0</v>
      </c>
      <c r="L28" s="1">
        <f>ROUND(F28*(G28),2)</f>
        <v>0</v>
      </c>
      <c r="M28" s="1"/>
      <c r="N28" s="1">
        <v>101.68</v>
      </c>
      <c r="O28" s="1"/>
      <c r="P28" s="167">
        <f>ROUND(F28*(R28),3)</f>
        <v>0.28599999999999998</v>
      </c>
      <c r="Q28" s="173"/>
      <c r="R28" s="173">
        <v>2.446805173</v>
      </c>
      <c r="S28" s="167"/>
      <c r="Z28">
        <v>0</v>
      </c>
    </row>
    <row r="29" spans="1:26">
      <c r="A29" s="156"/>
      <c r="B29" s="156"/>
      <c r="C29" s="156"/>
      <c r="D29" s="156" t="s">
        <v>146</v>
      </c>
      <c r="E29" s="156"/>
      <c r="F29" s="167"/>
      <c r="G29" s="159">
        <f>ROUND((SUM(L27:L28))/1,2)</f>
        <v>0</v>
      </c>
      <c r="H29" s="159">
        <f>ROUND((SUM(M27:M28))/1,2)</f>
        <v>0</v>
      </c>
      <c r="I29" s="159">
        <f>ROUND((SUM(I27:I28))/1,2)</f>
        <v>0</v>
      </c>
      <c r="J29" s="156"/>
      <c r="K29" s="156"/>
      <c r="L29" s="156">
        <f>ROUND((SUM(L27:L28))/1,2)</f>
        <v>0</v>
      </c>
      <c r="M29" s="156">
        <f>ROUND((SUM(M27:M28))/1,2)</f>
        <v>0</v>
      </c>
      <c r="N29" s="156"/>
      <c r="O29" s="156"/>
      <c r="P29" s="174">
        <f>ROUND((SUM(P27:P28))/1,2)</f>
        <v>0.28999999999999998</v>
      </c>
      <c r="Q29" s="153"/>
      <c r="R29" s="153"/>
      <c r="S29" s="174">
        <f>ROUND((SUM(S27:S28))/1,2)</f>
        <v>0</v>
      </c>
      <c r="T29" s="153"/>
      <c r="U29" s="153"/>
      <c r="V29" s="153"/>
      <c r="W29" s="153"/>
      <c r="X29" s="153"/>
      <c r="Y29" s="153"/>
      <c r="Z29" s="153"/>
    </row>
    <row r="30" spans="1:26">
      <c r="A30" s="1"/>
      <c r="B30" s="1"/>
      <c r="C30" s="1"/>
      <c r="D30" s="1"/>
      <c r="E30" s="1"/>
      <c r="F30" s="163"/>
      <c r="G30" s="149"/>
      <c r="H30" s="149"/>
      <c r="I30" s="149"/>
      <c r="J30" s="1"/>
      <c r="K30" s="1"/>
      <c r="L30" s="1"/>
      <c r="M30" s="1"/>
      <c r="N30" s="1"/>
      <c r="O30" s="1"/>
      <c r="P30" s="1"/>
      <c r="S30" s="1"/>
    </row>
    <row r="31" spans="1:26">
      <c r="A31" s="156"/>
      <c r="B31" s="156"/>
      <c r="C31" s="156"/>
      <c r="D31" s="156" t="s">
        <v>276</v>
      </c>
      <c r="E31" s="156"/>
      <c r="F31" s="167"/>
      <c r="G31" s="157"/>
      <c r="H31" s="157"/>
      <c r="I31" s="157"/>
      <c r="J31" s="156"/>
      <c r="K31" s="156"/>
      <c r="L31" s="156"/>
      <c r="M31" s="156"/>
      <c r="N31" s="156"/>
      <c r="O31" s="156"/>
      <c r="P31" s="156"/>
      <c r="Q31" s="153"/>
      <c r="R31" s="153"/>
      <c r="S31" s="156"/>
      <c r="T31" s="153"/>
      <c r="U31" s="153"/>
      <c r="V31" s="153"/>
      <c r="W31" s="153"/>
      <c r="X31" s="153"/>
      <c r="Y31" s="153"/>
      <c r="Z31" s="153"/>
    </row>
    <row r="32" spans="1:26" ht="24.95" customHeight="1">
      <c r="A32" s="171"/>
      <c r="B32" s="168" t="s">
        <v>340</v>
      </c>
      <c r="C32" s="172" t="s">
        <v>454</v>
      </c>
      <c r="D32" s="168" t="s">
        <v>455</v>
      </c>
      <c r="E32" s="168" t="s">
        <v>169</v>
      </c>
      <c r="F32" s="169">
        <v>21</v>
      </c>
      <c r="G32" s="170"/>
      <c r="H32" s="170"/>
      <c r="I32" s="170">
        <f t="shared" ref="I32:I41" si="3">ROUND(F32*(G32+H32),2)</f>
        <v>0</v>
      </c>
      <c r="J32" s="168">
        <f t="shared" ref="J32:J41" si="4">ROUND(F32*(N32),2)</f>
        <v>262.5</v>
      </c>
      <c r="K32" s="1">
        <f t="shared" ref="K32:K41" si="5">ROUND(F32*(O32),2)</f>
        <v>0</v>
      </c>
      <c r="L32" s="1">
        <f>ROUND(F32*(G32),2)</f>
        <v>0</v>
      </c>
      <c r="M32" s="1"/>
      <c r="N32" s="1">
        <v>12.5</v>
      </c>
      <c r="O32" s="1"/>
      <c r="P32" s="167"/>
      <c r="Q32" s="173"/>
      <c r="R32" s="173"/>
      <c r="S32" s="167"/>
      <c r="Z32">
        <v>0</v>
      </c>
    </row>
    <row r="33" spans="1:26" ht="24.95" customHeight="1">
      <c r="A33" s="171"/>
      <c r="B33" s="168" t="s">
        <v>340</v>
      </c>
      <c r="C33" s="172" t="s">
        <v>456</v>
      </c>
      <c r="D33" s="168" t="s">
        <v>457</v>
      </c>
      <c r="E33" s="168" t="s">
        <v>169</v>
      </c>
      <c r="F33" s="169">
        <v>1</v>
      </c>
      <c r="G33" s="170"/>
      <c r="H33" s="170"/>
      <c r="I33" s="170">
        <f t="shared" si="3"/>
        <v>0</v>
      </c>
      <c r="J33" s="168">
        <f t="shared" si="4"/>
        <v>32.6</v>
      </c>
      <c r="K33" s="1">
        <f t="shared" si="5"/>
        <v>0</v>
      </c>
      <c r="L33" s="1">
        <f>ROUND(F33*(G33),2)</f>
        <v>0</v>
      </c>
      <c r="M33" s="1"/>
      <c r="N33" s="1">
        <v>32.6</v>
      </c>
      <c r="O33" s="1"/>
      <c r="P33" s="167"/>
      <c r="Q33" s="173"/>
      <c r="R33" s="173"/>
      <c r="S33" s="167"/>
      <c r="Z33">
        <v>0</v>
      </c>
    </row>
    <row r="34" spans="1:26" ht="24.95" customHeight="1">
      <c r="A34" s="171"/>
      <c r="B34" s="168" t="s">
        <v>340</v>
      </c>
      <c r="C34" s="172" t="s">
        <v>458</v>
      </c>
      <c r="D34" s="168" t="s">
        <v>459</v>
      </c>
      <c r="E34" s="168" t="s">
        <v>169</v>
      </c>
      <c r="F34" s="169">
        <v>1</v>
      </c>
      <c r="G34" s="170"/>
      <c r="H34" s="170"/>
      <c r="I34" s="170">
        <f t="shared" si="3"/>
        <v>0</v>
      </c>
      <c r="J34" s="168">
        <f t="shared" si="4"/>
        <v>45.6</v>
      </c>
      <c r="K34" s="1">
        <f t="shared" si="5"/>
        <v>0</v>
      </c>
      <c r="L34" s="1">
        <f>ROUND(F34*(G34),2)</f>
        <v>0</v>
      </c>
      <c r="M34" s="1"/>
      <c r="N34" s="1">
        <v>45.6</v>
      </c>
      <c r="O34" s="1"/>
      <c r="P34" s="167"/>
      <c r="Q34" s="173"/>
      <c r="R34" s="173"/>
      <c r="S34" s="167"/>
      <c r="Z34">
        <v>0</v>
      </c>
    </row>
    <row r="35" spans="1:26" ht="24.95" customHeight="1">
      <c r="A35" s="171"/>
      <c r="B35" s="168" t="s">
        <v>438</v>
      </c>
      <c r="C35" s="172" t="s">
        <v>460</v>
      </c>
      <c r="D35" s="168" t="s">
        <v>461</v>
      </c>
      <c r="E35" s="168" t="s">
        <v>346</v>
      </c>
      <c r="F35" s="169">
        <v>21</v>
      </c>
      <c r="G35" s="170"/>
      <c r="H35" s="170"/>
      <c r="I35" s="170">
        <f t="shared" si="3"/>
        <v>0</v>
      </c>
      <c r="J35" s="168">
        <f t="shared" si="4"/>
        <v>656.25</v>
      </c>
      <c r="K35" s="1">
        <f t="shared" si="5"/>
        <v>0</v>
      </c>
      <c r="L35" s="1"/>
      <c r="M35" s="1">
        <f>ROUND(F35*(H35),2)</f>
        <v>0</v>
      </c>
      <c r="N35" s="1">
        <v>31.25</v>
      </c>
      <c r="O35" s="1"/>
      <c r="P35" s="167"/>
      <c r="Q35" s="173"/>
      <c r="R35" s="173"/>
      <c r="S35" s="167"/>
      <c r="Z35">
        <v>0</v>
      </c>
    </row>
    <row r="36" spans="1:26" ht="24.95" customHeight="1">
      <c r="A36" s="171"/>
      <c r="B36" s="168" t="s">
        <v>438</v>
      </c>
      <c r="C36" s="172" t="s">
        <v>462</v>
      </c>
      <c r="D36" s="168" t="s">
        <v>463</v>
      </c>
      <c r="E36" s="168" t="s">
        <v>346</v>
      </c>
      <c r="F36" s="169">
        <v>1</v>
      </c>
      <c r="G36" s="170"/>
      <c r="H36" s="170"/>
      <c r="I36" s="170">
        <f t="shared" si="3"/>
        <v>0</v>
      </c>
      <c r="J36" s="168">
        <f t="shared" si="4"/>
        <v>83.02</v>
      </c>
      <c r="K36" s="1">
        <f t="shared" si="5"/>
        <v>0</v>
      </c>
      <c r="L36" s="1"/>
      <c r="M36" s="1">
        <f>ROUND(F36*(H36),2)</f>
        <v>0</v>
      </c>
      <c r="N36" s="1">
        <v>83.02</v>
      </c>
      <c r="O36" s="1"/>
      <c r="P36" s="167"/>
      <c r="Q36" s="173"/>
      <c r="R36" s="173"/>
      <c r="S36" s="167"/>
      <c r="Z36">
        <v>0</v>
      </c>
    </row>
    <row r="37" spans="1:26" ht="24.95" customHeight="1">
      <c r="A37" s="171"/>
      <c r="B37" s="168" t="s">
        <v>438</v>
      </c>
      <c r="C37" s="172" t="s">
        <v>464</v>
      </c>
      <c r="D37" s="168" t="s">
        <v>465</v>
      </c>
      <c r="E37" s="168" t="s">
        <v>346</v>
      </c>
      <c r="F37" s="169">
        <v>1</v>
      </c>
      <c r="G37" s="170"/>
      <c r="H37" s="170"/>
      <c r="I37" s="170">
        <f t="shared" si="3"/>
        <v>0</v>
      </c>
      <c r="J37" s="168">
        <f t="shared" si="4"/>
        <v>102.5</v>
      </c>
      <c r="K37" s="1">
        <f t="shared" si="5"/>
        <v>0</v>
      </c>
      <c r="L37" s="1"/>
      <c r="M37" s="1">
        <f>ROUND(F37*(H37),2)</f>
        <v>0</v>
      </c>
      <c r="N37" s="1">
        <v>102.5</v>
      </c>
      <c r="O37" s="1"/>
      <c r="P37" s="167"/>
      <c r="Q37" s="173"/>
      <c r="R37" s="173"/>
      <c r="S37" s="167"/>
      <c r="Z37">
        <v>0</v>
      </c>
    </row>
    <row r="38" spans="1:26" ht="24.95" customHeight="1">
      <c r="A38" s="171"/>
      <c r="B38" s="168" t="s">
        <v>83</v>
      </c>
      <c r="C38" s="172" t="s">
        <v>466</v>
      </c>
      <c r="D38" s="168" t="s">
        <v>467</v>
      </c>
      <c r="E38" s="168" t="s">
        <v>153</v>
      </c>
      <c r="F38" s="169">
        <v>0.69825000000000004</v>
      </c>
      <c r="G38" s="170"/>
      <c r="H38" s="170"/>
      <c r="I38" s="170">
        <f t="shared" si="3"/>
        <v>0</v>
      </c>
      <c r="J38" s="168">
        <f t="shared" si="4"/>
        <v>69.94</v>
      </c>
      <c r="K38" s="1">
        <f t="shared" si="5"/>
        <v>0</v>
      </c>
      <c r="L38" s="1">
        <f>ROUND(F38*(G38),2)</f>
        <v>0</v>
      </c>
      <c r="M38" s="1"/>
      <c r="N38" s="1">
        <v>100.16</v>
      </c>
      <c r="O38" s="1"/>
      <c r="P38" s="167">
        <f>ROUND(F38*(R38),3)</f>
        <v>1.5960000000000001</v>
      </c>
      <c r="Q38" s="173"/>
      <c r="R38" s="173">
        <v>2.2854966000000001</v>
      </c>
      <c r="S38" s="167"/>
      <c r="Z38">
        <v>0</v>
      </c>
    </row>
    <row r="39" spans="1:26" ht="24.95" customHeight="1">
      <c r="A39" s="171"/>
      <c r="B39" s="168" t="s">
        <v>83</v>
      </c>
      <c r="C39" s="172" t="s">
        <v>468</v>
      </c>
      <c r="D39" s="168" t="s">
        <v>469</v>
      </c>
      <c r="E39" s="168" t="s">
        <v>86</v>
      </c>
      <c r="F39" s="169">
        <v>4.1100000000000003</v>
      </c>
      <c r="G39" s="170"/>
      <c r="H39" s="170"/>
      <c r="I39" s="170">
        <f t="shared" si="3"/>
        <v>0</v>
      </c>
      <c r="J39" s="168">
        <f t="shared" si="4"/>
        <v>31.73</v>
      </c>
      <c r="K39" s="1">
        <f t="shared" si="5"/>
        <v>0</v>
      </c>
      <c r="L39" s="1">
        <f>ROUND(F39*(G39),2)</f>
        <v>0</v>
      </c>
      <c r="M39" s="1"/>
      <c r="N39" s="1">
        <v>7.72</v>
      </c>
      <c r="O39" s="1"/>
      <c r="P39" s="167">
        <f>ROUND(F39*(R39),3)</f>
        <v>1.4E-2</v>
      </c>
      <c r="Q39" s="173"/>
      <c r="R39" s="173">
        <v>3.3E-3</v>
      </c>
      <c r="S39" s="167"/>
      <c r="Z39">
        <v>0</v>
      </c>
    </row>
    <row r="40" spans="1:26" ht="24.95" customHeight="1">
      <c r="A40" s="171"/>
      <c r="B40" s="168" t="s">
        <v>83</v>
      </c>
      <c r="C40" s="172" t="s">
        <v>470</v>
      </c>
      <c r="D40" s="168" t="s">
        <v>471</v>
      </c>
      <c r="E40" s="168" t="s">
        <v>86</v>
      </c>
      <c r="F40" s="169">
        <v>4.1100000000000003</v>
      </c>
      <c r="G40" s="170"/>
      <c r="H40" s="170"/>
      <c r="I40" s="170">
        <f t="shared" si="3"/>
        <v>0</v>
      </c>
      <c r="J40" s="168">
        <f t="shared" si="4"/>
        <v>11.92</v>
      </c>
      <c r="K40" s="1">
        <f t="shared" si="5"/>
        <v>0</v>
      </c>
      <c r="L40" s="1">
        <f>ROUND(F40*(G40),2)</f>
        <v>0</v>
      </c>
      <c r="M40" s="1"/>
      <c r="N40" s="1">
        <v>2.9</v>
      </c>
      <c r="O40" s="1"/>
      <c r="P40" s="167"/>
      <c r="Q40" s="173"/>
      <c r="R40" s="173"/>
      <c r="S40" s="167"/>
      <c r="Z40">
        <v>0</v>
      </c>
    </row>
    <row r="41" spans="1:26" ht="24.95" customHeight="1">
      <c r="A41" s="171"/>
      <c r="B41" s="168" t="s">
        <v>83</v>
      </c>
      <c r="C41" s="172" t="s">
        <v>472</v>
      </c>
      <c r="D41" s="168" t="s">
        <v>473</v>
      </c>
      <c r="E41" s="168" t="s">
        <v>127</v>
      </c>
      <c r="F41" s="169">
        <v>9.7500000000000003E-2</v>
      </c>
      <c r="G41" s="170"/>
      <c r="H41" s="170"/>
      <c r="I41" s="170">
        <f t="shared" si="3"/>
        <v>0</v>
      </c>
      <c r="J41" s="168">
        <f t="shared" si="4"/>
        <v>123.98</v>
      </c>
      <c r="K41" s="1">
        <f t="shared" si="5"/>
        <v>0</v>
      </c>
      <c r="L41" s="1">
        <f>ROUND(F41*(G41),2)</f>
        <v>0</v>
      </c>
      <c r="M41" s="1"/>
      <c r="N41" s="1">
        <v>1271.56</v>
      </c>
      <c r="O41" s="1"/>
      <c r="P41" s="167">
        <f>ROUND(F41*(R41),3)</f>
        <v>0.104</v>
      </c>
      <c r="Q41" s="173"/>
      <c r="R41" s="173">
        <v>1.06755814</v>
      </c>
      <c r="S41" s="167"/>
      <c r="Z41">
        <v>0</v>
      </c>
    </row>
    <row r="42" spans="1:26">
      <c r="A42" s="156"/>
      <c r="B42" s="156"/>
      <c r="C42" s="156"/>
      <c r="D42" s="156" t="s">
        <v>276</v>
      </c>
      <c r="E42" s="156"/>
      <c r="F42" s="167"/>
      <c r="G42" s="159">
        <f>ROUND((SUM(L31:L41))/1,2)</f>
        <v>0</v>
      </c>
      <c r="H42" s="159">
        <f>ROUND((SUM(M31:M41))/1,2)</f>
        <v>0</v>
      </c>
      <c r="I42" s="159">
        <f>ROUND((SUM(I31:I41))/1,2)</f>
        <v>0</v>
      </c>
      <c r="J42" s="156"/>
      <c r="K42" s="156"/>
      <c r="L42" s="156">
        <f>ROUND((SUM(L31:L41))/1,2)</f>
        <v>0</v>
      </c>
      <c r="M42" s="156">
        <f>ROUND((SUM(M31:M41))/1,2)</f>
        <v>0</v>
      </c>
      <c r="N42" s="156"/>
      <c r="O42" s="156"/>
      <c r="P42" s="174">
        <f>ROUND((SUM(P31:P41))/1,2)</f>
        <v>1.71</v>
      </c>
      <c r="Q42" s="153"/>
      <c r="R42" s="153"/>
      <c r="S42" s="174">
        <f>ROUND((SUM(S31:S41))/1,2)</f>
        <v>0</v>
      </c>
      <c r="T42" s="153"/>
      <c r="U42" s="153"/>
      <c r="V42" s="153"/>
      <c r="W42" s="153"/>
      <c r="X42" s="153"/>
      <c r="Y42" s="153"/>
      <c r="Z42" s="153"/>
    </row>
    <row r="43" spans="1:26">
      <c r="A43" s="1"/>
      <c r="B43" s="1"/>
      <c r="C43" s="1"/>
      <c r="D43" s="1"/>
      <c r="E43" s="1"/>
      <c r="F43" s="163"/>
      <c r="G43" s="149"/>
      <c r="H43" s="149"/>
      <c r="I43" s="149"/>
      <c r="J43" s="1"/>
      <c r="K43" s="1"/>
      <c r="L43" s="1"/>
      <c r="M43" s="1"/>
      <c r="N43" s="1"/>
      <c r="O43" s="1"/>
      <c r="P43" s="1"/>
      <c r="S43" s="1"/>
    </row>
    <row r="44" spans="1:26">
      <c r="A44" s="156"/>
      <c r="B44" s="156"/>
      <c r="C44" s="156"/>
      <c r="D44" s="156" t="s">
        <v>70</v>
      </c>
      <c r="E44" s="156"/>
      <c r="F44" s="167"/>
      <c r="G44" s="157"/>
      <c r="H44" s="157"/>
      <c r="I44" s="157"/>
      <c r="J44" s="156"/>
      <c r="K44" s="156"/>
      <c r="L44" s="156"/>
      <c r="M44" s="156"/>
      <c r="N44" s="156"/>
      <c r="O44" s="156"/>
      <c r="P44" s="156"/>
      <c r="Q44" s="153"/>
      <c r="R44" s="153"/>
      <c r="S44" s="156"/>
      <c r="T44" s="153"/>
      <c r="U44" s="153"/>
      <c r="V44" s="153"/>
      <c r="W44" s="153"/>
      <c r="X44" s="153"/>
      <c r="Y44" s="153"/>
      <c r="Z44" s="153"/>
    </row>
    <row r="45" spans="1:26" ht="24.95" customHeight="1">
      <c r="A45" s="171"/>
      <c r="B45" s="168" t="s">
        <v>83</v>
      </c>
      <c r="C45" s="172" t="s">
        <v>474</v>
      </c>
      <c r="D45" s="168" t="s">
        <v>475</v>
      </c>
      <c r="E45" s="168" t="s">
        <v>153</v>
      </c>
      <c r="F45" s="169">
        <v>0.98000000000000009</v>
      </c>
      <c r="G45" s="170"/>
      <c r="H45" s="170"/>
      <c r="I45" s="170">
        <f t="shared" ref="I45:I58" si="6">ROUND(F45*(G45+H45),2)</f>
        <v>0</v>
      </c>
      <c r="J45" s="168">
        <f t="shared" ref="J45:J58" si="7">ROUND(F45*(N45),2)</f>
        <v>37.520000000000003</v>
      </c>
      <c r="K45" s="1">
        <f t="shared" ref="K45:K58" si="8">ROUND(F45*(O45),2)</f>
        <v>0</v>
      </c>
      <c r="L45" s="1">
        <f t="shared" ref="L45:L58" si="9">ROUND(F45*(G45),2)</f>
        <v>0</v>
      </c>
      <c r="M45" s="1"/>
      <c r="N45" s="1">
        <v>38.29</v>
      </c>
      <c r="O45" s="1"/>
      <c r="P45" s="167">
        <f>ROUND(F45*(R45),3)</f>
        <v>1.8</v>
      </c>
      <c r="Q45" s="173"/>
      <c r="R45" s="173">
        <v>1.837</v>
      </c>
      <c r="S45" s="167"/>
      <c r="Z45">
        <v>0</v>
      </c>
    </row>
    <row r="46" spans="1:26" ht="24.95" customHeight="1">
      <c r="A46" s="171"/>
      <c r="B46" s="168" t="s">
        <v>83</v>
      </c>
      <c r="C46" s="172" t="s">
        <v>476</v>
      </c>
      <c r="D46" s="168" t="s">
        <v>477</v>
      </c>
      <c r="E46" s="168" t="s">
        <v>153</v>
      </c>
      <c r="F46" s="169">
        <v>1.47</v>
      </c>
      <c r="G46" s="170"/>
      <c r="H46" s="170"/>
      <c r="I46" s="170">
        <f t="shared" si="6"/>
        <v>0</v>
      </c>
      <c r="J46" s="168">
        <f t="shared" si="7"/>
        <v>170.11</v>
      </c>
      <c r="K46" s="1">
        <f t="shared" si="8"/>
        <v>0</v>
      </c>
      <c r="L46" s="1">
        <f t="shared" si="9"/>
        <v>0</v>
      </c>
      <c r="M46" s="1"/>
      <c r="N46" s="1">
        <v>115.72</v>
      </c>
      <c r="O46" s="1"/>
      <c r="P46" s="167">
        <f>ROUND(F46*(R46),3)</f>
        <v>3.5590000000000002</v>
      </c>
      <c r="Q46" s="173"/>
      <c r="R46" s="173">
        <v>2.4210275700000001</v>
      </c>
      <c r="S46" s="167"/>
      <c r="Z46">
        <v>0</v>
      </c>
    </row>
    <row r="47" spans="1:26" ht="24.95" customHeight="1">
      <c r="A47" s="171"/>
      <c r="B47" s="168" t="s">
        <v>83</v>
      </c>
      <c r="C47" s="172" t="s">
        <v>478</v>
      </c>
      <c r="D47" s="168" t="s">
        <v>479</v>
      </c>
      <c r="E47" s="168" t="s">
        <v>153</v>
      </c>
      <c r="F47" s="169">
        <v>1.47</v>
      </c>
      <c r="G47" s="170"/>
      <c r="H47" s="170"/>
      <c r="I47" s="170">
        <f t="shared" si="6"/>
        <v>0</v>
      </c>
      <c r="J47" s="168">
        <f t="shared" si="7"/>
        <v>12.97</v>
      </c>
      <c r="K47" s="1">
        <f t="shared" si="8"/>
        <v>0</v>
      </c>
      <c r="L47" s="1">
        <f t="shared" si="9"/>
        <v>0</v>
      </c>
      <c r="M47" s="1"/>
      <c r="N47" s="1">
        <v>8.82</v>
      </c>
      <c r="O47" s="1"/>
      <c r="P47" s="167"/>
      <c r="Q47" s="173"/>
      <c r="R47" s="173"/>
      <c r="S47" s="167"/>
      <c r="Z47">
        <v>0</v>
      </c>
    </row>
    <row r="48" spans="1:26" ht="24.95" customHeight="1">
      <c r="A48" s="171"/>
      <c r="B48" s="168" t="s">
        <v>83</v>
      </c>
      <c r="C48" s="172" t="s">
        <v>480</v>
      </c>
      <c r="D48" s="168" t="s">
        <v>481</v>
      </c>
      <c r="E48" s="168" t="s">
        <v>153</v>
      </c>
      <c r="F48" s="169">
        <v>1.47</v>
      </c>
      <c r="G48" s="170"/>
      <c r="H48" s="170"/>
      <c r="I48" s="170">
        <f t="shared" si="6"/>
        <v>0</v>
      </c>
      <c r="J48" s="168">
        <f t="shared" si="7"/>
        <v>3.95</v>
      </c>
      <c r="K48" s="1">
        <f t="shared" si="8"/>
        <v>0</v>
      </c>
      <c r="L48" s="1">
        <f t="shared" si="9"/>
        <v>0</v>
      </c>
      <c r="M48" s="1"/>
      <c r="N48" s="1">
        <v>2.69</v>
      </c>
      <c r="O48" s="1"/>
      <c r="P48" s="167"/>
      <c r="Q48" s="173"/>
      <c r="R48" s="173"/>
      <c r="S48" s="167"/>
      <c r="Z48">
        <v>0</v>
      </c>
    </row>
    <row r="49" spans="1:26" ht="24.95" customHeight="1">
      <c r="A49" s="171"/>
      <c r="B49" s="168" t="s">
        <v>83</v>
      </c>
      <c r="C49" s="172" t="s">
        <v>482</v>
      </c>
      <c r="D49" s="168" t="s">
        <v>483</v>
      </c>
      <c r="E49" s="168" t="s">
        <v>86</v>
      </c>
      <c r="F49" s="169">
        <v>0.315</v>
      </c>
      <c r="G49" s="170"/>
      <c r="H49" s="170"/>
      <c r="I49" s="170">
        <f t="shared" si="6"/>
        <v>0</v>
      </c>
      <c r="J49" s="168">
        <f t="shared" si="7"/>
        <v>2.7</v>
      </c>
      <c r="K49" s="1">
        <f t="shared" si="8"/>
        <v>0</v>
      </c>
      <c r="L49" s="1">
        <f t="shared" si="9"/>
        <v>0</v>
      </c>
      <c r="M49" s="1"/>
      <c r="N49" s="1">
        <v>8.58</v>
      </c>
      <c r="O49" s="1"/>
      <c r="P49" s="167">
        <f>ROUND(F49*(R49),3)</f>
        <v>3.0000000000000001E-3</v>
      </c>
      <c r="Q49" s="173"/>
      <c r="R49" s="173">
        <v>8.6E-3</v>
      </c>
      <c r="S49" s="167"/>
      <c r="Z49">
        <v>0</v>
      </c>
    </row>
    <row r="50" spans="1:26" ht="24.95" customHeight="1">
      <c r="A50" s="171"/>
      <c r="B50" s="168" t="s">
        <v>83</v>
      </c>
      <c r="C50" s="172" t="s">
        <v>484</v>
      </c>
      <c r="D50" s="168" t="s">
        <v>485</v>
      </c>
      <c r="E50" s="168" t="s">
        <v>86</v>
      </c>
      <c r="F50" s="169">
        <v>0.315</v>
      </c>
      <c r="G50" s="170"/>
      <c r="H50" s="170"/>
      <c r="I50" s="170">
        <f t="shared" si="6"/>
        <v>0</v>
      </c>
      <c r="J50" s="168">
        <f t="shared" si="7"/>
        <v>0.99</v>
      </c>
      <c r="K50" s="1">
        <f t="shared" si="8"/>
        <v>0</v>
      </c>
      <c r="L50" s="1">
        <f t="shared" si="9"/>
        <v>0</v>
      </c>
      <c r="M50" s="1"/>
      <c r="N50" s="1">
        <v>3.14</v>
      </c>
      <c r="O50" s="1"/>
      <c r="P50" s="167"/>
      <c r="Q50" s="173"/>
      <c r="R50" s="173"/>
      <c r="S50" s="167"/>
      <c r="Z50">
        <v>0</v>
      </c>
    </row>
    <row r="51" spans="1:26" ht="24.95" customHeight="1">
      <c r="A51" s="171"/>
      <c r="B51" s="168" t="s">
        <v>83</v>
      </c>
      <c r="C51" s="172" t="s">
        <v>486</v>
      </c>
      <c r="D51" s="168" t="s">
        <v>487</v>
      </c>
      <c r="E51" s="168" t="s">
        <v>127</v>
      </c>
      <c r="F51" s="169">
        <v>5.2920000000000009E-2</v>
      </c>
      <c r="G51" s="170"/>
      <c r="H51" s="170"/>
      <c r="I51" s="170">
        <f t="shared" si="6"/>
        <v>0</v>
      </c>
      <c r="J51" s="168">
        <f t="shared" si="7"/>
        <v>66.47</v>
      </c>
      <c r="K51" s="1">
        <f t="shared" si="8"/>
        <v>0</v>
      </c>
      <c r="L51" s="1">
        <f t="shared" si="9"/>
        <v>0</v>
      </c>
      <c r="M51" s="1"/>
      <c r="N51" s="1">
        <v>1256.1099999999999</v>
      </c>
      <c r="O51" s="1"/>
      <c r="P51" s="167">
        <f>ROUND(F51*(R51),3)</f>
        <v>6.4000000000000001E-2</v>
      </c>
      <c r="Q51" s="173"/>
      <c r="R51" s="173">
        <v>1.202961408</v>
      </c>
      <c r="S51" s="167"/>
      <c r="Z51">
        <v>0</v>
      </c>
    </row>
    <row r="52" spans="1:26" ht="24.95" customHeight="1">
      <c r="A52" s="171"/>
      <c r="B52" s="168" t="s">
        <v>83</v>
      </c>
      <c r="C52" s="172" t="s">
        <v>488</v>
      </c>
      <c r="D52" s="168" t="s">
        <v>489</v>
      </c>
      <c r="E52" s="168" t="s">
        <v>86</v>
      </c>
      <c r="F52" s="169">
        <v>9.8000000000000007</v>
      </c>
      <c r="G52" s="170"/>
      <c r="H52" s="170"/>
      <c r="I52" s="170">
        <f t="shared" si="6"/>
        <v>0</v>
      </c>
      <c r="J52" s="168">
        <f t="shared" si="7"/>
        <v>208.35</v>
      </c>
      <c r="K52" s="1">
        <f t="shared" si="8"/>
        <v>0</v>
      </c>
      <c r="L52" s="1">
        <f t="shared" si="9"/>
        <v>0</v>
      </c>
      <c r="M52" s="1"/>
      <c r="N52" s="1">
        <v>21.26</v>
      </c>
      <c r="O52" s="1"/>
      <c r="P52" s="167">
        <f>ROUND(F52*(R52),3)</f>
        <v>0.628</v>
      </c>
      <c r="Q52" s="173"/>
      <c r="R52" s="173">
        <v>6.4049999999999996E-2</v>
      </c>
      <c r="S52" s="167"/>
      <c r="Z52">
        <v>0</v>
      </c>
    </row>
    <row r="53" spans="1:26" ht="24.95" customHeight="1">
      <c r="A53" s="171"/>
      <c r="B53" s="168" t="s">
        <v>106</v>
      </c>
      <c r="C53" s="172" t="s">
        <v>490</v>
      </c>
      <c r="D53" s="168" t="s">
        <v>491</v>
      </c>
      <c r="E53" s="168" t="s">
        <v>86</v>
      </c>
      <c r="F53" s="169">
        <v>1614.71</v>
      </c>
      <c r="G53" s="170"/>
      <c r="H53" s="170"/>
      <c r="I53" s="170">
        <f t="shared" si="6"/>
        <v>0</v>
      </c>
      <c r="J53" s="168">
        <f t="shared" si="7"/>
        <v>13159.89</v>
      </c>
      <c r="K53" s="1">
        <f t="shared" si="8"/>
        <v>0</v>
      </c>
      <c r="L53" s="1">
        <f t="shared" si="9"/>
        <v>0</v>
      </c>
      <c r="M53" s="1"/>
      <c r="N53" s="1">
        <v>8.15</v>
      </c>
      <c r="O53" s="1"/>
      <c r="P53" s="167">
        <f>ROUND(F53*(R53),3)</f>
        <v>50.975999999999999</v>
      </c>
      <c r="Q53" s="173"/>
      <c r="R53" s="173">
        <v>3.1570000000000001E-2</v>
      </c>
      <c r="S53" s="167"/>
      <c r="Z53">
        <v>0</v>
      </c>
    </row>
    <row r="54" spans="1:26" ht="24.95" customHeight="1">
      <c r="A54" s="171"/>
      <c r="B54" s="168" t="s">
        <v>340</v>
      </c>
      <c r="C54" s="172" t="s">
        <v>492</v>
      </c>
      <c r="D54" s="168" t="s">
        <v>493</v>
      </c>
      <c r="E54" s="168" t="s">
        <v>111</v>
      </c>
      <c r="F54" s="169">
        <v>6</v>
      </c>
      <c r="G54" s="170"/>
      <c r="H54" s="170"/>
      <c r="I54" s="170">
        <f t="shared" si="6"/>
        <v>0</v>
      </c>
      <c r="J54" s="168">
        <f t="shared" si="7"/>
        <v>27</v>
      </c>
      <c r="K54" s="1">
        <f t="shared" si="8"/>
        <v>0</v>
      </c>
      <c r="L54" s="1">
        <f t="shared" si="9"/>
        <v>0</v>
      </c>
      <c r="M54" s="1"/>
      <c r="N54" s="1">
        <v>4.5</v>
      </c>
      <c r="O54" s="1"/>
      <c r="P54" s="167"/>
      <c r="Q54" s="173"/>
      <c r="R54" s="173"/>
      <c r="S54" s="167"/>
      <c r="Z54">
        <v>0</v>
      </c>
    </row>
    <row r="55" spans="1:26" ht="24.95" customHeight="1">
      <c r="A55" s="171"/>
      <c r="B55" s="168" t="s">
        <v>106</v>
      </c>
      <c r="C55" s="172" t="s">
        <v>494</v>
      </c>
      <c r="D55" s="168" t="s">
        <v>495</v>
      </c>
      <c r="E55" s="168" t="s">
        <v>86</v>
      </c>
      <c r="F55" s="169">
        <v>3150.748</v>
      </c>
      <c r="G55" s="170"/>
      <c r="H55" s="170"/>
      <c r="I55" s="170">
        <f t="shared" si="6"/>
        <v>0</v>
      </c>
      <c r="J55" s="168">
        <f t="shared" si="7"/>
        <v>21929.21</v>
      </c>
      <c r="K55" s="1">
        <f t="shared" si="8"/>
        <v>0</v>
      </c>
      <c r="L55" s="1">
        <f t="shared" si="9"/>
        <v>0</v>
      </c>
      <c r="M55" s="1"/>
      <c r="N55" s="1">
        <v>6.96</v>
      </c>
      <c r="O55" s="1"/>
      <c r="P55" s="167">
        <f>ROUND(F55*(R55),3)</f>
        <v>89.701999999999998</v>
      </c>
      <c r="Q55" s="173"/>
      <c r="R55" s="173">
        <v>2.8469999999999999E-2</v>
      </c>
      <c r="S55" s="167"/>
      <c r="Z55">
        <v>0</v>
      </c>
    </row>
    <row r="56" spans="1:26" ht="24.95" customHeight="1">
      <c r="A56" s="171"/>
      <c r="B56" s="168" t="s">
        <v>83</v>
      </c>
      <c r="C56" s="172" t="s">
        <v>496</v>
      </c>
      <c r="D56" s="168" t="s">
        <v>497</v>
      </c>
      <c r="E56" s="168" t="s">
        <v>86</v>
      </c>
      <c r="F56" s="169">
        <v>105.71839999999999</v>
      </c>
      <c r="G56" s="170"/>
      <c r="H56" s="170"/>
      <c r="I56" s="170">
        <f t="shared" si="6"/>
        <v>0</v>
      </c>
      <c r="J56" s="168">
        <f t="shared" si="7"/>
        <v>895.43</v>
      </c>
      <c r="K56" s="1">
        <f t="shared" si="8"/>
        <v>0</v>
      </c>
      <c r="L56" s="1">
        <f t="shared" si="9"/>
        <v>0</v>
      </c>
      <c r="M56" s="1"/>
      <c r="N56" s="1">
        <v>8.4700000000000006</v>
      </c>
      <c r="O56" s="1"/>
      <c r="P56" s="167">
        <f>ROUND(F56*(R56),3)</f>
        <v>5.0430000000000001</v>
      </c>
      <c r="Q56" s="173"/>
      <c r="R56" s="173">
        <v>4.7699999999999999E-2</v>
      </c>
      <c r="S56" s="167"/>
      <c r="Z56">
        <v>0</v>
      </c>
    </row>
    <row r="57" spans="1:26" ht="24.95" customHeight="1">
      <c r="A57" s="171"/>
      <c r="B57" s="168" t="s">
        <v>83</v>
      </c>
      <c r="C57" s="172" t="s">
        <v>498</v>
      </c>
      <c r="D57" s="168" t="s">
        <v>499</v>
      </c>
      <c r="E57" s="168" t="s">
        <v>86</v>
      </c>
      <c r="F57" s="169">
        <v>10.4</v>
      </c>
      <c r="G57" s="170"/>
      <c r="H57" s="170"/>
      <c r="I57" s="170">
        <f t="shared" si="6"/>
        <v>0</v>
      </c>
      <c r="J57" s="168">
        <f t="shared" si="7"/>
        <v>110.03</v>
      </c>
      <c r="K57" s="1">
        <f t="shared" si="8"/>
        <v>0</v>
      </c>
      <c r="L57" s="1">
        <f t="shared" si="9"/>
        <v>0</v>
      </c>
      <c r="M57" s="1"/>
      <c r="N57" s="1">
        <v>10.58</v>
      </c>
      <c r="O57" s="1"/>
      <c r="P57" s="167">
        <f>ROUND(F57*(R57),3)</f>
        <v>0.27300000000000002</v>
      </c>
      <c r="Q57" s="173"/>
      <c r="R57" s="173">
        <v>2.6216032E-2</v>
      </c>
      <c r="S57" s="167"/>
      <c r="Z57">
        <v>0</v>
      </c>
    </row>
    <row r="58" spans="1:26" ht="24.95" customHeight="1">
      <c r="A58" s="171"/>
      <c r="B58" s="168" t="s">
        <v>83</v>
      </c>
      <c r="C58" s="172" t="s">
        <v>500</v>
      </c>
      <c r="D58" s="168" t="s">
        <v>501</v>
      </c>
      <c r="E58" s="168" t="s">
        <v>86</v>
      </c>
      <c r="F58" s="169">
        <v>106.026</v>
      </c>
      <c r="G58" s="170"/>
      <c r="H58" s="170"/>
      <c r="I58" s="170">
        <f t="shared" si="6"/>
        <v>0</v>
      </c>
      <c r="J58" s="168">
        <f t="shared" si="7"/>
        <v>628.73</v>
      </c>
      <c r="K58" s="1">
        <f t="shared" si="8"/>
        <v>0</v>
      </c>
      <c r="L58" s="1">
        <f t="shared" si="9"/>
        <v>0</v>
      </c>
      <c r="M58" s="1"/>
      <c r="N58" s="1">
        <v>5.93</v>
      </c>
      <c r="O58" s="1"/>
      <c r="P58" s="167">
        <f>ROUND(F58*(R58),3)</f>
        <v>4.3360000000000003</v>
      </c>
      <c r="Q58" s="173"/>
      <c r="R58" s="173">
        <v>4.0899999999999999E-2</v>
      </c>
      <c r="S58" s="167"/>
      <c r="Z58">
        <v>0</v>
      </c>
    </row>
    <row r="59" spans="1:26">
      <c r="A59" s="156"/>
      <c r="B59" s="156"/>
      <c r="C59" s="156"/>
      <c r="D59" s="156" t="s">
        <v>70</v>
      </c>
      <c r="E59" s="156"/>
      <c r="F59" s="167"/>
      <c r="G59" s="159">
        <f>ROUND((SUM(L44:L58))/1,2)</f>
        <v>0</v>
      </c>
      <c r="H59" s="159">
        <f>ROUND((SUM(M44:M58))/1,2)</f>
        <v>0</v>
      </c>
      <c r="I59" s="159">
        <f>ROUND((SUM(I44:I58))/1,2)</f>
        <v>0</v>
      </c>
      <c r="J59" s="156"/>
      <c r="K59" s="156"/>
      <c r="L59" s="156">
        <f>ROUND((SUM(L44:L58))/1,2)</f>
        <v>0</v>
      </c>
      <c r="M59" s="156">
        <f>ROUND((SUM(M44:M58))/1,2)</f>
        <v>0</v>
      </c>
      <c r="N59" s="156"/>
      <c r="O59" s="156"/>
      <c r="P59" s="174">
        <f>ROUND((SUM(P44:P58))/1,2)</f>
        <v>156.38</v>
      </c>
      <c r="Q59" s="153"/>
      <c r="R59" s="153"/>
      <c r="S59" s="174">
        <f>ROUND((SUM(S44:S58))/1,2)</f>
        <v>0</v>
      </c>
      <c r="T59" s="153"/>
      <c r="U59" s="153"/>
      <c r="V59" s="153"/>
      <c r="W59" s="153"/>
      <c r="X59" s="153"/>
      <c r="Y59" s="153"/>
      <c r="Z59" s="153"/>
    </row>
    <row r="60" spans="1:26">
      <c r="A60" s="1"/>
      <c r="B60" s="1"/>
      <c r="C60" s="1"/>
      <c r="D60" s="1"/>
      <c r="E60" s="1"/>
      <c r="F60" s="163"/>
      <c r="G60" s="149"/>
      <c r="H60" s="149"/>
      <c r="I60" s="149"/>
      <c r="J60" s="1"/>
      <c r="K60" s="1"/>
      <c r="L60" s="1"/>
      <c r="M60" s="1"/>
      <c r="N60" s="1"/>
      <c r="O60" s="1"/>
      <c r="P60" s="1"/>
      <c r="S60" s="1"/>
    </row>
    <row r="61" spans="1:26">
      <c r="A61" s="156"/>
      <c r="B61" s="156"/>
      <c r="C61" s="156"/>
      <c r="D61" s="156" t="s">
        <v>71</v>
      </c>
      <c r="E61" s="156"/>
      <c r="F61" s="167"/>
      <c r="G61" s="157"/>
      <c r="H61" s="157"/>
      <c r="I61" s="157"/>
      <c r="J61" s="156"/>
      <c r="K61" s="156"/>
      <c r="L61" s="156"/>
      <c r="M61" s="156"/>
      <c r="N61" s="156"/>
      <c r="O61" s="156"/>
      <c r="P61" s="156"/>
      <c r="Q61" s="153"/>
      <c r="R61" s="153"/>
      <c r="S61" s="156"/>
      <c r="T61" s="153"/>
      <c r="U61" s="153"/>
      <c r="V61" s="153"/>
      <c r="W61" s="153"/>
      <c r="X61" s="153"/>
      <c r="Y61" s="153"/>
      <c r="Z61" s="153"/>
    </row>
    <row r="62" spans="1:26" ht="24.95" customHeight="1">
      <c r="A62" s="171"/>
      <c r="B62" s="168" t="s">
        <v>291</v>
      </c>
      <c r="C62" s="172" t="s">
        <v>502</v>
      </c>
      <c r="D62" s="168" t="s">
        <v>503</v>
      </c>
      <c r="E62" s="168" t="s">
        <v>153</v>
      </c>
      <c r="F62" s="169">
        <v>97.434399999999997</v>
      </c>
      <c r="G62" s="170"/>
      <c r="H62" s="170"/>
      <c r="I62" s="170">
        <f t="shared" ref="I62:I74" si="10">ROUND(F62*(G62+H62),2)</f>
        <v>0</v>
      </c>
      <c r="J62" s="168">
        <f t="shared" ref="J62:J74" si="11">ROUND(F62*(N62),2)</f>
        <v>1140.96</v>
      </c>
      <c r="K62" s="1">
        <f t="shared" ref="K62:K74" si="12">ROUND(F62*(O62),2)</f>
        <v>0</v>
      </c>
      <c r="L62" s="1">
        <f t="shared" ref="L62:L74" si="13">ROUND(F62*(G62),2)</f>
        <v>0</v>
      </c>
      <c r="M62" s="1"/>
      <c r="N62" s="1">
        <v>11.71</v>
      </c>
      <c r="O62" s="1"/>
      <c r="P62" s="167">
        <f>ROUND(F62*(R62),3)</f>
        <v>5.3999999999999999E-2</v>
      </c>
      <c r="Q62" s="173"/>
      <c r="R62" s="173">
        <v>5.5000000000000003E-4</v>
      </c>
      <c r="S62" s="167">
        <f>ROUND(F62*(X62),3)</f>
        <v>25.332999999999998</v>
      </c>
      <c r="X62">
        <v>0.26</v>
      </c>
      <c r="Z62">
        <v>0</v>
      </c>
    </row>
    <row r="63" spans="1:26" ht="24.95" customHeight="1">
      <c r="A63" s="171"/>
      <c r="B63" s="168" t="s">
        <v>122</v>
      </c>
      <c r="C63" s="172" t="s">
        <v>504</v>
      </c>
      <c r="D63" s="168" t="s">
        <v>505</v>
      </c>
      <c r="E63" s="168" t="s">
        <v>86</v>
      </c>
      <c r="F63" s="169">
        <v>106.02600000000001</v>
      </c>
      <c r="G63" s="170"/>
      <c r="H63" s="170"/>
      <c r="I63" s="170">
        <f t="shared" si="10"/>
        <v>0</v>
      </c>
      <c r="J63" s="168">
        <f t="shared" si="11"/>
        <v>319.14</v>
      </c>
      <c r="K63" s="1">
        <f t="shared" si="12"/>
        <v>0</v>
      </c>
      <c r="L63" s="1">
        <f t="shared" si="13"/>
        <v>0</v>
      </c>
      <c r="M63" s="1"/>
      <c r="N63" s="1">
        <v>3.01</v>
      </c>
      <c r="O63" s="1"/>
      <c r="P63" s="167"/>
      <c r="Q63" s="173"/>
      <c r="R63" s="173"/>
      <c r="S63" s="167">
        <f>ROUND(F63*(X63),3)</f>
        <v>7.21</v>
      </c>
      <c r="X63">
        <v>6.8000000000000005E-2</v>
      </c>
      <c r="Z63">
        <v>0</v>
      </c>
    </row>
    <row r="64" spans="1:26" ht="24.95" customHeight="1">
      <c r="A64" s="171"/>
      <c r="B64" s="168" t="s">
        <v>122</v>
      </c>
      <c r="C64" s="172" t="s">
        <v>506</v>
      </c>
      <c r="D64" s="168" t="s">
        <v>507</v>
      </c>
      <c r="E64" s="168" t="s">
        <v>153</v>
      </c>
      <c r="F64" s="169">
        <v>2.2661999999999995</v>
      </c>
      <c r="G64" s="170"/>
      <c r="H64" s="170"/>
      <c r="I64" s="170">
        <f t="shared" si="10"/>
        <v>0</v>
      </c>
      <c r="J64" s="168">
        <f t="shared" si="11"/>
        <v>48.34</v>
      </c>
      <c r="K64" s="1">
        <f t="shared" si="12"/>
        <v>0</v>
      </c>
      <c r="L64" s="1">
        <f t="shared" si="13"/>
        <v>0</v>
      </c>
      <c r="M64" s="1"/>
      <c r="N64" s="1">
        <v>21.33</v>
      </c>
      <c r="O64" s="1"/>
      <c r="P64" s="167">
        <f>ROUND(F64*(R64),3)</f>
        <v>3.0000000000000001E-3</v>
      </c>
      <c r="Q64" s="173"/>
      <c r="R64" s="173">
        <v>1.31E-3</v>
      </c>
      <c r="S64" s="167">
        <f>ROUND(F64*(X64),3)</f>
        <v>4.0789999999999997</v>
      </c>
      <c r="X64">
        <v>1.8</v>
      </c>
      <c r="Z64">
        <v>0</v>
      </c>
    </row>
    <row r="65" spans="1:26" ht="24.95" customHeight="1">
      <c r="A65" s="171"/>
      <c r="B65" s="168" t="s">
        <v>122</v>
      </c>
      <c r="C65" s="172" t="s">
        <v>508</v>
      </c>
      <c r="D65" s="168" t="s">
        <v>509</v>
      </c>
      <c r="E65" s="168" t="s">
        <v>169</v>
      </c>
      <c r="F65" s="169">
        <v>41</v>
      </c>
      <c r="G65" s="170"/>
      <c r="H65" s="170"/>
      <c r="I65" s="170">
        <f t="shared" si="10"/>
        <v>0</v>
      </c>
      <c r="J65" s="168">
        <f t="shared" si="11"/>
        <v>115.21</v>
      </c>
      <c r="K65" s="1">
        <f t="shared" si="12"/>
        <v>0</v>
      </c>
      <c r="L65" s="1">
        <f t="shared" si="13"/>
        <v>0</v>
      </c>
      <c r="M65" s="1"/>
      <c r="N65" s="1">
        <v>2.81</v>
      </c>
      <c r="O65" s="1"/>
      <c r="P65" s="167"/>
      <c r="Q65" s="173"/>
      <c r="R65" s="173"/>
      <c r="S65" s="167">
        <f>ROUND(F65*(X65),3)</f>
        <v>0.32800000000000001</v>
      </c>
      <c r="X65">
        <v>8.0000000000000002E-3</v>
      </c>
      <c r="Z65">
        <v>0</v>
      </c>
    </row>
    <row r="66" spans="1:26" ht="24.95" customHeight="1">
      <c r="A66" s="171"/>
      <c r="B66" s="168" t="s">
        <v>83</v>
      </c>
      <c r="C66" s="172" t="s">
        <v>510</v>
      </c>
      <c r="D66" s="168" t="s">
        <v>511</v>
      </c>
      <c r="E66" s="168" t="s">
        <v>86</v>
      </c>
      <c r="F66" s="169">
        <v>1624.51</v>
      </c>
      <c r="G66" s="170"/>
      <c r="H66" s="170"/>
      <c r="I66" s="170">
        <f t="shared" si="10"/>
        <v>0</v>
      </c>
      <c r="J66" s="168">
        <f t="shared" si="11"/>
        <v>5831.99</v>
      </c>
      <c r="K66" s="1">
        <f t="shared" si="12"/>
        <v>0</v>
      </c>
      <c r="L66" s="1">
        <f t="shared" si="13"/>
        <v>0</v>
      </c>
      <c r="M66" s="1"/>
      <c r="N66" s="1">
        <v>3.59</v>
      </c>
      <c r="O66" s="1"/>
      <c r="P66" s="167"/>
      <c r="Q66" s="173"/>
      <c r="R66" s="173"/>
      <c r="S66" s="167"/>
      <c r="Z66">
        <v>0</v>
      </c>
    </row>
    <row r="67" spans="1:26" ht="24.95" customHeight="1">
      <c r="A67" s="171"/>
      <c r="B67" s="168" t="s">
        <v>114</v>
      </c>
      <c r="C67" s="172" t="s">
        <v>512</v>
      </c>
      <c r="D67" s="168" t="s">
        <v>513</v>
      </c>
      <c r="E67" s="168" t="s">
        <v>86</v>
      </c>
      <c r="F67" s="169">
        <v>9.8000000000000007</v>
      </c>
      <c r="G67" s="170"/>
      <c r="H67" s="170"/>
      <c r="I67" s="170">
        <f t="shared" si="10"/>
        <v>0</v>
      </c>
      <c r="J67" s="168">
        <f t="shared" si="11"/>
        <v>56.06</v>
      </c>
      <c r="K67" s="1">
        <f t="shared" si="12"/>
        <v>0</v>
      </c>
      <c r="L67" s="1">
        <f t="shared" si="13"/>
        <v>0</v>
      </c>
      <c r="M67" s="1"/>
      <c r="N67" s="1">
        <v>5.72</v>
      </c>
      <c r="O67" s="1"/>
      <c r="P67" s="167">
        <f>ROUND(F67*(R67),3)</f>
        <v>5.8000000000000003E-2</v>
      </c>
      <c r="Q67" s="173"/>
      <c r="R67" s="173">
        <v>5.9199999999999999E-3</v>
      </c>
      <c r="S67" s="167"/>
      <c r="Z67">
        <v>0</v>
      </c>
    </row>
    <row r="68" spans="1:26" ht="24.95" customHeight="1">
      <c r="A68" s="171"/>
      <c r="B68" s="168" t="s">
        <v>122</v>
      </c>
      <c r="C68" s="172" t="s">
        <v>125</v>
      </c>
      <c r="D68" s="168" t="s">
        <v>126</v>
      </c>
      <c r="E68" s="168" t="s">
        <v>127</v>
      </c>
      <c r="F68" s="169">
        <v>258.80700000000002</v>
      </c>
      <c r="G68" s="170"/>
      <c r="H68" s="170"/>
      <c r="I68" s="170">
        <f t="shared" si="10"/>
        <v>0</v>
      </c>
      <c r="J68" s="168">
        <f t="shared" si="11"/>
        <v>2083.4</v>
      </c>
      <c r="K68" s="1">
        <f t="shared" si="12"/>
        <v>0</v>
      </c>
      <c r="L68" s="1">
        <f t="shared" si="13"/>
        <v>0</v>
      </c>
      <c r="M68" s="1"/>
      <c r="N68" s="1">
        <v>8.0500000000000007</v>
      </c>
      <c r="O68" s="1"/>
      <c r="P68" s="167"/>
      <c r="Q68" s="173"/>
      <c r="R68" s="173"/>
      <c r="S68" s="167"/>
      <c r="Z68">
        <v>0</v>
      </c>
    </row>
    <row r="69" spans="1:26" ht="24.95" customHeight="1">
      <c r="A69" s="171"/>
      <c r="B69" s="168" t="s">
        <v>122</v>
      </c>
      <c r="C69" s="172" t="s">
        <v>128</v>
      </c>
      <c r="D69" s="168" t="s">
        <v>129</v>
      </c>
      <c r="E69" s="168" t="s">
        <v>127</v>
      </c>
      <c r="F69" s="169">
        <v>258.80700000000002</v>
      </c>
      <c r="G69" s="170"/>
      <c r="H69" s="170"/>
      <c r="I69" s="170">
        <f t="shared" si="10"/>
        <v>0</v>
      </c>
      <c r="J69" s="168">
        <f t="shared" si="11"/>
        <v>1459.67</v>
      </c>
      <c r="K69" s="1">
        <f t="shared" si="12"/>
        <v>0</v>
      </c>
      <c r="L69" s="1">
        <f t="shared" si="13"/>
        <v>0</v>
      </c>
      <c r="M69" s="1"/>
      <c r="N69" s="1">
        <v>5.64</v>
      </c>
      <c r="O69" s="1"/>
      <c r="P69" s="167"/>
      <c r="Q69" s="173"/>
      <c r="R69" s="173"/>
      <c r="S69" s="167"/>
      <c r="Z69">
        <v>0</v>
      </c>
    </row>
    <row r="70" spans="1:26" ht="24.95" customHeight="1">
      <c r="A70" s="171"/>
      <c r="B70" s="168" t="s">
        <v>122</v>
      </c>
      <c r="C70" s="172" t="s">
        <v>130</v>
      </c>
      <c r="D70" s="168" t="s">
        <v>131</v>
      </c>
      <c r="E70" s="168" t="s">
        <v>127</v>
      </c>
      <c r="F70" s="169">
        <v>258.80700000000002</v>
      </c>
      <c r="G70" s="170"/>
      <c r="H70" s="170"/>
      <c r="I70" s="170">
        <f t="shared" si="10"/>
        <v>0</v>
      </c>
      <c r="J70" s="168">
        <f t="shared" si="11"/>
        <v>2104.1</v>
      </c>
      <c r="K70" s="1">
        <f t="shared" si="12"/>
        <v>0</v>
      </c>
      <c r="L70" s="1">
        <f t="shared" si="13"/>
        <v>0</v>
      </c>
      <c r="M70" s="1"/>
      <c r="N70" s="1">
        <v>8.1300000000000008</v>
      </c>
      <c r="O70" s="1"/>
      <c r="P70" s="167"/>
      <c r="Q70" s="173"/>
      <c r="R70" s="173"/>
      <c r="S70" s="167"/>
      <c r="Z70">
        <v>0</v>
      </c>
    </row>
    <row r="71" spans="1:26" ht="24.95" customHeight="1">
      <c r="A71" s="171"/>
      <c r="B71" s="168" t="s">
        <v>132</v>
      </c>
      <c r="C71" s="172" t="s">
        <v>133</v>
      </c>
      <c r="D71" s="168" t="s">
        <v>134</v>
      </c>
      <c r="E71" s="168" t="s">
        <v>127</v>
      </c>
      <c r="F71" s="169">
        <v>258.80700000000002</v>
      </c>
      <c r="G71" s="170"/>
      <c r="H71" s="170"/>
      <c r="I71" s="170">
        <f t="shared" si="10"/>
        <v>0</v>
      </c>
      <c r="J71" s="168">
        <f t="shared" si="11"/>
        <v>1011.94</v>
      </c>
      <c r="K71" s="1">
        <f t="shared" si="12"/>
        <v>0</v>
      </c>
      <c r="L71" s="1">
        <f t="shared" si="13"/>
        <v>0</v>
      </c>
      <c r="M71" s="1"/>
      <c r="N71" s="1">
        <v>3.91</v>
      </c>
      <c r="O71" s="1"/>
      <c r="P71" s="167"/>
      <c r="Q71" s="173"/>
      <c r="R71" s="173"/>
      <c r="S71" s="167"/>
      <c r="Z71">
        <v>0</v>
      </c>
    </row>
    <row r="72" spans="1:26" ht="24.95" customHeight="1">
      <c r="A72" s="171"/>
      <c r="B72" s="168" t="s">
        <v>132</v>
      </c>
      <c r="C72" s="172" t="s">
        <v>135</v>
      </c>
      <c r="D72" s="168" t="s">
        <v>136</v>
      </c>
      <c r="E72" s="168" t="s">
        <v>127</v>
      </c>
      <c r="F72" s="169">
        <v>3105.6840000000002</v>
      </c>
      <c r="G72" s="170"/>
      <c r="H72" s="170"/>
      <c r="I72" s="170">
        <f t="shared" si="10"/>
        <v>0</v>
      </c>
      <c r="J72" s="168">
        <f t="shared" si="11"/>
        <v>590.08000000000004</v>
      </c>
      <c r="K72" s="1">
        <f t="shared" si="12"/>
        <v>0</v>
      </c>
      <c r="L72" s="1">
        <f t="shared" si="13"/>
        <v>0</v>
      </c>
      <c r="M72" s="1"/>
      <c r="N72" s="1">
        <v>0.19</v>
      </c>
      <c r="O72" s="1"/>
      <c r="P72" s="167"/>
      <c r="Q72" s="173"/>
      <c r="R72" s="173"/>
      <c r="S72" s="167"/>
      <c r="Z72">
        <v>0</v>
      </c>
    </row>
    <row r="73" spans="1:26" ht="24.95" customHeight="1">
      <c r="A73" s="171"/>
      <c r="B73" s="168" t="s">
        <v>137</v>
      </c>
      <c r="C73" s="172" t="s">
        <v>138</v>
      </c>
      <c r="D73" s="168" t="s">
        <v>139</v>
      </c>
      <c r="E73" s="168" t="s">
        <v>127</v>
      </c>
      <c r="F73" s="169">
        <v>258.80700000000002</v>
      </c>
      <c r="G73" s="170"/>
      <c r="H73" s="170"/>
      <c r="I73" s="170">
        <f t="shared" si="10"/>
        <v>0</v>
      </c>
      <c r="J73" s="168">
        <f t="shared" si="11"/>
        <v>926.53</v>
      </c>
      <c r="K73" s="1">
        <f t="shared" si="12"/>
        <v>0</v>
      </c>
      <c r="L73" s="1">
        <f t="shared" si="13"/>
        <v>0</v>
      </c>
      <c r="M73" s="1"/>
      <c r="N73" s="1">
        <v>3.58</v>
      </c>
      <c r="O73" s="1"/>
      <c r="P73" s="167"/>
      <c r="Q73" s="173"/>
      <c r="R73" s="173"/>
      <c r="S73" s="167"/>
      <c r="Z73">
        <v>0</v>
      </c>
    </row>
    <row r="74" spans="1:26" ht="24.95" customHeight="1">
      <c r="A74" s="171"/>
      <c r="B74" s="168" t="s">
        <v>122</v>
      </c>
      <c r="C74" s="172" t="s">
        <v>140</v>
      </c>
      <c r="D74" s="168" t="s">
        <v>141</v>
      </c>
      <c r="E74" s="168" t="s">
        <v>142</v>
      </c>
      <c r="F74" s="169">
        <v>258.80700000000002</v>
      </c>
      <c r="G74" s="170"/>
      <c r="H74" s="170"/>
      <c r="I74" s="170">
        <f t="shared" si="10"/>
        <v>0</v>
      </c>
      <c r="J74" s="168">
        <f t="shared" si="11"/>
        <v>3882.11</v>
      </c>
      <c r="K74" s="1">
        <f t="shared" si="12"/>
        <v>0</v>
      </c>
      <c r="L74" s="1">
        <f t="shared" si="13"/>
        <v>0</v>
      </c>
      <c r="M74" s="1"/>
      <c r="N74" s="1">
        <v>15</v>
      </c>
      <c r="O74" s="1"/>
      <c r="P74" s="167"/>
      <c r="Q74" s="173"/>
      <c r="R74" s="173"/>
      <c r="S74" s="167"/>
      <c r="Z74">
        <v>0</v>
      </c>
    </row>
    <row r="75" spans="1:26">
      <c r="A75" s="156"/>
      <c r="B75" s="156"/>
      <c r="C75" s="156"/>
      <c r="D75" s="156" t="s">
        <v>71</v>
      </c>
      <c r="E75" s="156"/>
      <c r="F75" s="167"/>
      <c r="G75" s="159">
        <f>ROUND((SUM(L61:L74))/1,2)</f>
        <v>0</v>
      </c>
      <c r="H75" s="159">
        <f>ROUND((SUM(M61:M74))/1,2)</f>
        <v>0</v>
      </c>
      <c r="I75" s="159">
        <f>ROUND((SUM(I61:I74))/1,2)</f>
        <v>0</v>
      </c>
      <c r="J75" s="156"/>
      <c r="K75" s="156"/>
      <c r="L75" s="156">
        <f>ROUND((SUM(L61:L74))/1,2)</f>
        <v>0</v>
      </c>
      <c r="M75" s="156">
        <f>ROUND((SUM(M61:M74))/1,2)</f>
        <v>0</v>
      </c>
      <c r="N75" s="156"/>
      <c r="O75" s="156"/>
      <c r="P75" s="174">
        <f>ROUND((SUM(P61:P74))/1,2)</f>
        <v>0.12</v>
      </c>
      <c r="Q75" s="153"/>
      <c r="R75" s="153"/>
      <c r="S75" s="174">
        <f>ROUND((SUM(S61:S74))/1,2)</f>
        <v>36.950000000000003</v>
      </c>
      <c r="T75" s="153"/>
      <c r="U75" s="153"/>
      <c r="V75" s="153"/>
      <c r="W75" s="153"/>
      <c r="X75" s="153"/>
      <c r="Y75" s="153"/>
      <c r="Z75" s="153"/>
    </row>
    <row r="76" spans="1:26">
      <c r="A76" s="1"/>
      <c r="B76" s="1"/>
      <c r="C76" s="1"/>
      <c r="D76" s="1"/>
      <c r="E76" s="1"/>
      <c r="F76" s="163"/>
      <c r="G76" s="149"/>
      <c r="H76" s="149"/>
      <c r="I76" s="149"/>
      <c r="J76" s="1"/>
      <c r="K76" s="1"/>
      <c r="L76" s="1"/>
      <c r="M76" s="1"/>
      <c r="N76" s="1"/>
      <c r="O76" s="1"/>
      <c r="P76" s="1"/>
      <c r="S76" s="1"/>
    </row>
    <row r="77" spans="1:26">
      <c r="A77" s="156"/>
      <c r="B77" s="156"/>
      <c r="C77" s="156"/>
      <c r="D77" s="156" t="s">
        <v>72</v>
      </c>
      <c r="E77" s="156"/>
      <c r="F77" s="167"/>
      <c r="G77" s="157"/>
      <c r="H77" s="157"/>
      <c r="I77" s="157"/>
      <c r="J77" s="156"/>
      <c r="K77" s="156"/>
      <c r="L77" s="156"/>
      <c r="M77" s="156"/>
      <c r="N77" s="156"/>
      <c r="O77" s="156"/>
      <c r="P77" s="156"/>
      <c r="Q77" s="153"/>
      <c r="R77" s="153"/>
      <c r="S77" s="156"/>
      <c r="T77" s="153"/>
      <c r="U77" s="153"/>
      <c r="V77" s="153"/>
      <c r="W77" s="153"/>
      <c r="X77" s="153"/>
      <c r="Y77" s="153"/>
      <c r="Z77" s="153"/>
    </row>
    <row r="78" spans="1:26" ht="24.95" customHeight="1">
      <c r="A78" s="171"/>
      <c r="B78" s="168" t="s">
        <v>106</v>
      </c>
      <c r="C78" s="172" t="s">
        <v>206</v>
      </c>
      <c r="D78" s="168" t="s">
        <v>207</v>
      </c>
      <c r="E78" s="168" t="s">
        <v>127</v>
      </c>
      <c r="F78" s="169">
        <v>170.86637941453398</v>
      </c>
      <c r="G78" s="170"/>
      <c r="H78" s="170"/>
      <c r="I78" s="170">
        <f>ROUND(F78*(G78+H78),2)</f>
        <v>0</v>
      </c>
      <c r="J78" s="168">
        <f>ROUND(F78*(N78),2)</f>
        <v>4808.18</v>
      </c>
      <c r="K78" s="1">
        <f>ROUND(F78*(O78),2)</f>
        <v>0</v>
      </c>
      <c r="L78" s="1">
        <f>ROUND(F78*(G78),2)</f>
        <v>0</v>
      </c>
      <c r="M78" s="1"/>
      <c r="N78" s="1">
        <v>28.14</v>
      </c>
      <c r="O78" s="1"/>
      <c r="P78" s="167"/>
      <c r="Q78" s="173"/>
      <c r="R78" s="173"/>
      <c r="S78" s="167"/>
      <c r="Z78">
        <v>0</v>
      </c>
    </row>
    <row r="79" spans="1:26">
      <c r="A79" s="156"/>
      <c r="B79" s="156"/>
      <c r="C79" s="156"/>
      <c r="D79" s="156" t="s">
        <v>72</v>
      </c>
      <c r="E79" s="156"/>
      <c r="F79" s="167"/>
      <c r="G79" s="159">
        <f>ROUND((SUM(L77:L78))/1,2)</f>
        <v>0</v>
      </c>
      <c r="H79" s="159">
        <f>ROUND((SUM(M77:M78))/1,2)</f>
        <v>0</v>
      </c>
      <c r="I79" s="159">
        <f>ROUND((SUM(I77:I78))/1,2)</f>
        <v>0</v>
      </c>
      <c r="J79" s="156"/>
      <c r="K79" s="156"/>
      <c r="L79" s="156">
        <f>ROUND((SUM(L77:L78))/1,2)</f>
        <v>0</v>
      </c>
      <c r="M79" s="156">
        <f>ROUND((SUM(M77:M78))/1,2)</f>
        <v>0</v>
      </c>
      <c r="N79" s="156"/>
      <c r="O79" s="156"/>
      <c r="P79" s="174">
        <f>ROUND((SUM(P77:P78))/1,2)</f>
        <v>0</v>
      </c>
      <c r="Q79" s="153"/>
      <c r="R79" s="153"/>
      <c r="S79" s="174">
        <f>ROUND((SUM(S77:S78))/1,2)</f>
        <v>0</v>
      </c>
      <c r="T79" s="153"/>
      <c r="U79" s="153"/>
      <c r="V79" s="153"/>
      <c r="W79" s="153"/>
      <c r="X79" s="153"/>
      <c r="Y79" s="153"/>
      <c r="Z79" s="153"/>
    </row>
    <row r="80" spans="1:26">
      <c r="A80" s="1"/>
      <c r="B80" s="1"/>
      <c r="C80" s="1"/>
      <c r="D80" s="1"/>
      <c r="E80" s="1"/>
      <c r="F80" s="163"/>
      <c r="G80" s="149"/>
      <c r="H80" s="149"/>
      <c r="I80" s="149"/>
      <c r="J80" s="1"/>
      <c r="K80" s="1"/>
      <c r="L80" s="1"/>
      <c r="M80" s="1"/>
      <c r="N80" s="1"/>
      <c r="O80" s="1"/>
      <c r="P80" s="1"/>
      <c r="S80" s="1"/>
    </row>
    <row r="81" spans="1:26">
      <c r="A81" s="156"/>
      <c r="B81" s="156"/>
      <c r="C81" s="156"/>
      <c r="D81" s="2" t="s">
        <v>69</v>
      </c>
      <c r="E81" s="156"/>
      <c r="F81" s="167"/>
      <c r="G81" s="159">
        <f>ROUND((SUM(L9:L80))/2,2)</f>
        <v>0</v>
      </c>
      <c r="H81" s="159">
        <f>ROUND((SUM(M9:M80))/2,2)</f>
        <v>0</v>
      </c>
      <c r="I81" s="159">
        <f>ROUND((SUM(I9:I80))/2,2)</f>
        <v>0</v>
      </c>
      <c r="J81" s="157"/>
      <c r="K81" s="156"/>
      <c r="L81" s="157">
        <f>ROUND((SUM(L9:L80))/2,2)</f>
        <v>0</v>
      </c>
      <c r="M81" s="157">
        <f>ROUND((SUM(M9:M80))/2,2)</f>
        <v>0</v>
      </c>
      <c r="N81" s="156"/>
      <c r="O81" s="156"/>
      <c r="P81" s="174">
        <f>ROUND((SUM(P9:P80))/2,2)</f>
        <v>168.12</v>
      </c>
      <c r="S81" s="174">
        <f>ROUND((SUM(S9:S80))/2,2)</f>
        <v>36.950000000000003</v>
      </c>
    </row>
    <row r="82" spans="1:26">
      <c r="A82" s="1"/>
      <c r="B82" s="1"/>
      <c r="C82" s="1"/>
      <c r="D82" s="1"/>
      <c r="E82" s="1"/>
      <c r="F82" s="163"/>
      <c r="G82" s="149"/>
      <c r="H82" s="149"/>
      <c r="I82" s="149"/>
      <c r="J82" s="1"/>
      <c r="K82" s="1"/>
      <c r="L82" s="1"/>
      <c r="M82" s="1"/>
      <c r="N82" s="1"/>
      <c r="O82" s="1"/>
      <c r="P82" s="1"/>
      <c r="S82" s="1"/>
    </row>
    <row r="83" spans="1:26">
      <c r="A83" s="156"/>
      <c r="B83" s="156"/>
      <c r="C83" s="156"/>
      <c r="D83" s="2" t="s">
        <v>147</v>
      </c>
      <c r="E83" s="156"/>
      <c r="F83" s="167"/>
      <c r="G83" s="157"/>
      <c r="H83" s="157"/>
      <c r="I83" s="157"/>
      <c r="J83" s="156"/>
      <c r="K83" s="156"/>
      <c r="L83" s="156"/>
      <c r="M83" s="156"/>
      <c r="N83" s="156"/>
      <c r="O83" s="156"/>
      <c r="P83" s="156"/>
      <c r="Q83" s="153"/>
      <c r="R83" s="153"/>
      <c r="S83" s="156"/>
      <c r="T83" s="153"/>
      <c r="U83" s="153"/>
      <c r="V83" s="153"/>
      <c r="W83" s="153"/>
      <c r="X83" s="153"/>
      <c r="Y83" s="153"/>
      <c r="Z83" s="153"/>
    </row>
    <row r="84" spans="1:26">
      <c r="A84" s="156"/>
      <c r="B84" s="156"/>
      <c r="C84" s="156"/>
      <c r="D84" s="156" t="s">
        <v>417</v>
      </c>
      <c r="E84" s="156"/>
      <c r="F84" s="167"/>
      <c r="G84" s="157"/>
      <c r="H84" s="157"/>
      <c r="I84" s="157"/>
      <c r="J84" s="156"/>
      <c r="K84" s="156"/>
      <c r="L84" s="156"/>
      <c r="M84" s="156"/>
      <c r="N84" s="156"/>
      <c r="O84" s="156"/>
      <c r="P84" s="156"/>
      <c r="Q84" s="153"/>
      <c r="R84" s="153"/>
      <c r="S84" s="156"/>
      <c r="T84" s="153"/>
      <c r="U84" s="153"/>
      <c r="V84" s="153"/>
      <c r="W84" s="153"/>
      <c r="X84" s="153"/>
      <c r="Y84" s="153"/>
      <c r="Z84" s="153"/>
    </row>
    <row r="85" spans="1:26" ht="24.95" customHeight="1">
      <c r="A85" s="171"/>
      <c r="B85" s="168" t="s">
        <v>514</v>
      </c>
      <c r="C85" s="172" t="s">
        <v>515</v>
      </c>
      <c r="D85" s="168" t="s">
        <v>516</v>
      </c>
      <c r="E85" s="168" t="s">
        <v>86</v>
      </c>
      <c r="F85" s="169">
        <v>9.8000000000000007</v>
      </c>
      <c r="G85" s="170"/>
      <c r="H85" s="170"/>
      <c r="I85" s="170">
        <f t="shared" ref="I85:I90" si="14">ROUND(F85*(G85+H85),2)</f>
        <v>0</v>
      </c>
      <c r="J85" s="168">
        <f t="shared" ref="J85:J90" si="15">ROUND(F85*(N85),2)</f>
        <v>18.03</v>
      </c>
      <c r="K85" s="1">
        <f t="shared" ref="K85:K90" si="16">ROUND(F85*(O85),2)</f>
        <v>0</v>
      </c>
      <c r="L85" s="1">
        <f>ROUND(F85*(G85),2)</f>
        <v>0</v>
      </c>
      <c r="M85" s="1"/>
      <c r="N85" s="1">
        <v>1.8399999999999999</v>
      </c>
      <c r="O85" s="1"/>
      <c r="P85" s="167">
        <f>ROUND(F85*(R85),3)</f>
        <v>4.0000000000000001E-3</v>
      </c>
      <c r="Q85" s="173"/>
      <c r="R85" s="173">
        <v>4.0000000000000002E-4</v>
      </c>
      <c r="S85" s="167"/>
      <c r="Z85">
        <v>0</v>
      </c>
    </row>
    <row r="86" spans="1:26" ht="24.95" customHeight="1">
      <c r="A86" s="171"/>
      <c r="B86" s="168" t="s">
        <v>514</v>
      </c>
      <c r="C86" s="172" t="s">
        <v>517</v>
      </c>
      <c r="D86" s="168" t="s">
        <v>518</v>
      </c>
      <c r="E86" s="168" t="s">
        <v>86</v>
      </c>
      <c r="F86" s="169">
        <v>9.8000000000000007</v>
      </c>
      <c r="G86" s="170"/>
      <c r="H86" s="170"/>
      <c r="I86" s="170">
        <f t="shared" si="14"/>
        <v>0</v>
      </c>
      <c r="J86" s="168">
        <f t="shared" si="15"/>
        <v>1.76</v>
      </c>
      <c r="K86" s="1">
        <f t="shared" si="16"/>
        <v>0</v>
      </c>
      <c r="L86" s="1">
        <f>ROUND(F86*(G86),2)</f>
        <v>0</v>
      </c>
      <c r="M86" s="1"/>
      <c r="N86" s="1">
        <v>0.18</v>
      </c>
      <c r="O86" s="1"/>
      <c r="P86" s="167"/>
      <c r="Q86" s="173"/>
      <c r="R86" s="173"/>
      <c r="S86" s="167"/>
      <c r="Z86">
        <v>0</v>
      </c>
    </row>
    <row r="87" spans="1:26" ht="24.95" customHeight="1">
      <c r="A87" s="171"/>
      <c r="B87" s="168" t="s">
        <v>514</v>
      </c>
      <c r="C87" s="172" t="s">
        <v>519</v>
      </c>
      <c r="D87" s="168" t="s">
        <v>520</v>
      </c>
      <c r="E87" s="168" t="s">
        <v>127</v>
      </c>
      <c r="F87" s="169">
        <v>4.8669999999999998E-2</v>
      </c>
      <c r="G87" s="170"/>
      <c r="H87" s="170"/>
      <c r="I87" s="170">
        <f t="shared" si="14"/>
        <v>0</v>
      </c>
      <c r="J87" s="168">
        <f t="shared" si="15"/>
        <v>1.38</v>
      </c>
      <c r="K87" s="1">
        <f t="shared" si="16"/>
        <v>0</v>
      </c>
      <c r="L87" s="1">
        <f>ROUND(F87*(G87),2)</f>
        <v>0</v>
      </c>
      <c r="M87" s="1"/>
      <c r="N87" s="1">
        <v>28.26</v>
      </c>
      <c r="O87" s="1"/>
      <c r="P87" s="167"/>
      <c r="Q87" s="173"/>
      <c r="R87" s="173"/>
      <c r="S87" s="167"/>
      <c r="Z87">
        <v>0</v>
      </c>
    </row>
    <row r="88" spans="1:26" ht="35.1" customHeight="1">
      <c r="A88" s="171"/>
      <c r="B88" s="168" t="s">
        <v>438</v>
      </c>
      <c r="C88" s="172" t="s">
        <v>521</v>
      </c>
      <c r="D88" s="168" t="s">
        <v>1092</v>
      </c>
      <c r="E88" s="168" t="s">
        <v>522</v>
      </c>
      <c r="F88" s="169">
        <v>11.27</v>
      </c>
      <c r="G88" s="170"/>
      <c r="H88" s="170"/>
      <c r="I88" s="170">
        <f t="shared" si="14"/>
        <v>0</v>
      </c>
      <c r="J88" s="168">
        <f t="shared" si="15"/>
        <v>34.94</v>
      </c>
      <c r="K88" s="1">
        <f t="shared" si="16"/>
        <v>0</v>
      </c>
      <c r="L88" s="1"/>
      <c r="M88" s="1">
        <f>ROUND(F88*(H88),2)</f>
        <v>0</v>
      </c>
      <c r="N88" s="1">
        <v>3.1</v>
      </c>
      <c r="O88" s="1"/>
      <c r="P88" s="167"/>
      <c r="Q88" s="173"/>
      <c r="R88" s="173"/>
      <c r="S88" s="167"/>
      <c r="Z88">
        <v>0</v>
      </c>
    </row>
    <row r="89" spans="1:26" ht="24.95" customHeight="1">
      <c r="A89" s="171"/>
      <c r="B89" s="168" t="s">
        <v>343</v>
      </c>
      <c r="C89" s="172" t="s">
        <v>523</v>
      </c>
      <c r="D89" s="168" t="s">
        <v>524</v>
      </c>
      <c r="E89" s="168" t="s">
        <v>111</v>
      </c>
      <c r="F89" s="169">
        <v>11.299999999999999</v>
      </c>
      <c r="G89" s="170"/>
      <c r="H89" s="170"/>
      <c r="I89" s="170">
        <f t="shared" si="14"/>
        <v>0</v>
      </c>
      <c r="J89" s="168">
        <f t="shared" si="15"/>
        <v>115.83</v>
      </c>
      <c r="K89" s="1">
        <f t="shared" si="16"/>
        <v>0</v>
      </c>
      <c r="L89" s="1">
        <f>ROUND(F89*(G89),2)</f>
        <v>0</v>
      </c>
      <c r="M89" s="1"/>
      <c r="N89" s="1">
        <v>10.25</v>
      </c>
      <c r="O89" s="1"/>
      <c r="P89" s="167">
        <f>ROUND(F89*(R89),3)</f>
        <v>4.2000000000000003E-2</v>
      </c>
      <c r="Q89" s="173"/>
      <c r="R89" s="173">
        <v>3.7000000000000002E-3</v>
      </c>
      <c r="S89" s="167"/>
      <c r="Z89">
        <v>0</v>
      </c>
    </row>
    <row r="90" spans="1:26" ht="24.95" customHeight="1">
      <c r="A90" s="171"/>
      <c r="B90" s="168" t="s">
        <v>525</v>
      </c>
      <c r="C90" s="172" t="s">
        <v>526</v>
      </c>
      <c r="D90" s="168" t="s">
        <v>1093</v>
      </c>
      <c r="E90" s="168" t="s">
        <v>127</v>
      </c>
      <c r="F90" s="169">
        <v>2.9399999999999999E-3</v>
      </c>
      <c r="G90" s="170"/>
      <c r="H90" s="170"/>
      <c r="I90" s="170">
        <f t="shared" si="14"/>
        <v>0</v>
      </c>
      <c r="J90" s="168">
        <f t="shared" si="15"/>
        <v>4.22</v>
      </c>
      <c r="K90" s="1">
        <f t="shared" si="16"/>
        <v>0</v>
      </c>
      <c r="L90" s="1"/>
      <c r="M90" s="1">
        <f>ROUND(F90*(H90),2)</f>
        <v>0</v>
      </c>
      <c r="N90" s="1">
        <v>1434.43</v>
      </c>
      <c r="O90" s="1"/>
      <c r="P90" s="167">
        <f>ROUND(F90*(R90),3)</f>
        <v>3.0000000000000001E-3</v>
      </c>
      <c r="Q90" s="173"/>
      <c r="R90" s="173">
        <v>1</v>
      </c>
      <c r="S90" s="167"/>
      <c r="Z90">
        <v>0</v>
      </c>
    </row>
    <row r="91" spans="1:26">
      <c r="A91" s="156"/>
      <c r="B91" s="156"/>
      <c r="C91" s="156"/>
      <c r="D91" s="156" t="s">
        <v>417</v>
      </c>
      <c r="E91" s="156"/>
      <c r="F91" s="167"/>
      <c r="G91" s="159">
        <f>ROUND((SUM(L84:L90))/1,2)</f>
        <v>0</v>
      </c>
      <c r="H91" s="159">
        <f>ROUND((SUM(M84:M90))/1,2)</f>
        <v>0</v>
      </c>
      <c r="I91" s="159">
        <f>ROUND((SUM(I84:I90))/1,2)</f>
        <v>0</v>
      </c>
      <c r="J91" s="156"/>
      <c r="K91" s="156"/>
      <c r="L91" s="156">
        <f>ROUND((SUM(L84:L90))/1,2)</f>
        <v>0</v>
      </c>
      <c r="M91" s="156">
        <f>ROUND((SUM(M84:M90))/1,2)</f>
        <v>0</v>
      </c>
      <c r="N91" s="156"/>
      <c r="O91" s="156"/>
      <c r="P91" s="174">
        <f>ROUND((SUM(P84:P90))/1,2)</f>
        <v>0.05</v>
      </c>
      <c r="Q91" s="153"/>
      <c r="R91" s="153"/>
      <c r="S91" s="174">
        <f>ROUND((SUM(S84:S90))/1,2)</f>
        <v>0</v>
      </c>
      <c r="T91" s="153"/>
      <c r="U91" s="153"/>
      <c r="V91" s="153"/>
      <c r="W91" s="153"/>
      <c r="X91" s="153"/>
      <c r="Y91" s="153"/>
      <c r="Z91" s="153"/>
    </row>
    <row r="92" spans="1:26">
      <c r="A92" s="1"/>
      <c r="B92" s="1"/>
      <c r="C92" s="1"/>
      <c r="D92" s="1"/>
      <c r="E92" s="1"/>
      <c r="F92" s="163"/>
      <c r="G92" s="149"/>
      <c r="H92" s="149"/>
      <c r="I92" s="149"/>
      <c r="J92" s="1"/>
      <c r="K92" s="1"/>
      <c r="L92" s="1"/>
      <c r="M92" s="1"/>
      <c r="N92" s="1"/>
      <c r="O92" s="1"/>
      <c r="P92" s="1"/>
      <c r="S92" s="1"/>
    </row>
    <row r="93" spans="1:26">
      <c r="A93" s="156"/>
      <c r="B93" s="156"/>
      <c r="C93" s="156"/>
      <c r="D93" s="156" t="s">
        <v>278</v>
      </c>
      <c r="E93" s="156"/>
      <c r="F93" s="167"/>
      <c r="G93" s="157"/>
      <c r="H93" s="157"/>
      <c r="I93" s="157"/>
      <c r="J93" s="156"/>
      <c r="K93" s="156"/>
      <c r="L93" s="156"/>
      <c r="M93" s="156"/>
      <c r="N93" s="156"/>
      <c r="O93" s="156"/>
      <c r="P93" s="156"/>
      <c r="Q93" s="153"/>
      <c r="R93" s="153"/>
      <c r="S93" s="156"/>
      <c r="T93" s="153"/>
      <c r="U93" s="153"/>
      <c r="V93" s="153"/>
      <c r="W93" s="153"/>
      <c r="X93" s="153"/>
      <c r="Y93" s="153"/>
      <c r="Z93" s="153"/>
    </row>
    <row r="94" spans="1:26" ht="24.95" customHeight="1">
      <c r="A94" s="171"/>
      <c r="B94" s="168" t="s">
        <v>321</v>
      </c>
      <c r="C94" s="172" t="s">
        <v>527</v>
      </c>
      <c r="D94" s="168" t="s">
        <v>528</v>
      </c>
      <c r="E94" s="168" t="s">
        <v>86</v>
      </c>
      <c r="F94" s="169">
        <v>9.8000000000000007</v>
      </c>
      <c r="G94" s="170"/>
      <c r="H94" s="170"/>
      <c r="I94" s="170">
        <f>ROUND(F94*(G94+H94),2)</f>
        <v>0</v>
      </c>
      <c r="J94" s="168">
        <f>ROUND(F94*(N94),2)</f>
        <v>7.06</v>
      </c>
      <c r="K94" s="1">
        <f>ROUND(F94*(O94),2)</f>
        <v>0</v>
      </c>
      <c r="L94" s="1">
        <f>ROUND(F94*(G94),2)</f>
        <v>0</v>
      </c>
      <c r="M94" s="1"/>
      <c r="N94" s="1">
        <v>0.72</v>
      </c>
      <c r="O94" s="1"/>
      <c r="P94" s="167">
        <f>ROUND(F94*(R94),3)</f>
        <v>0</v>
      </c>
      <c r="Q94" s="173"/>
      <c r="R94" s="173">
        <v>3.0000000000000001E-5</v>
      </c>
      <c r="S94" s="167"/>
      <c r="Z94">
        <v>0</v>
      </c>
    </row>
    <row r="95" spans="1:26" ht="24.95" customHeight="1">
      <c r="A95" s="171"/>
      <c r="B95" s="168" t="s">
        <v>321</v>
      </c>
      <c r="C95" s="172" t="s">
        <v>529</v>
      </c>
      <c r="D95" s="168" t="s">
        <v>530</v>
      </c>
      <c r="E95" s="168" t="s">
        <v>86</v>
      </c>
      <c r="F95" s="169">
        <v>9.8000000000000007</v>
      </c>
      <c r="G95" s="170"/>
      <c r="H95" s="170"/>
      <c r="I95" s="170">
        <f>ROUND(F95*(G95+H95),2)</f>
        <v>0</v>
      </c>
      <c r="J95" s="168">
        <f>ROUND(F95*(N95),2)</f>
        <v>28.81</v>
      </c>
      <c r="K95" s="1">
        <f>ROUND(F95*(O95),2)</f>
        <v>0</v>
      </c>
      <c r="L95" s="1">
        <f>ROUND(F95*(G95),2)</f>
        <v>0</v>
      </c>
      <c r="M95" s="1"/>
      <c r="N95" s="1">
        <v>2.94</v>
      </c>
      <c r="O95" s="1"/>
      <c r="P95" s="167">
        <f>ROUND(F95*(R95),3)</f>
        <v>1.6E-2</v>
      </c>
      <c r="Q95" s="173"/>
      <c r="R95" s="173">
        <v>1.6000000000000001E-3</v>
      </c>
      <c r="S95" s="167"/>
      <c r="Z95">
        <v>0</v>
      </c>
    </row>
    <row r="96" spans="1:26" ht="24.95" customHeight="1">
      <c r="A96" s="171"/>
      <c r="B96" s="168" t="s">
        <v>312</v>
      </c>
      <c r="C96" s="172" t="s">
        <v>531</v>
      </c>
      <c r="D96" s="168" t="s">
        <v>532</v>
      </c>
      <c r="E96" s="168" t="s">
        <v>86</v>
      </c>
      <c r="F96" s="169">
        <v>9.9960000000000004</v>
      </c>
      <c r="G96" s="170"/>
      <c r="H96" s="170"/>
      <c r="I96" s="170">
        <f>ROUND(F96*(G96+H96),2)</f>
        <v>0</v>
      </c>
      <c r="J96" s="168">
        <f>ROUND(F96*(N96),2)</f>
        <v>81.069999999999993</v>
      </c>
      <c r="K96" s="1">
        <f>ROUND(F96*(O96),2)</f>
        <v>0</v>
      </c>
      <c r="L96" s="1"/>
      <c r="M96" s="1">
        <f>ROUND(F96*(H96),2)</f>
        <v>0</v>
      </c>
      <c r="N96" s="1">
        <v>8.11</v>
      </c>
      <c r="O96" s="1"/>
      <c r="P96" s="167">
        <f>ROUND(F96*(R96),3)</f>
        <v>8.4000000000000005E-2</v>
      </c>
      <c r="Q96" s="173"/>
      <c r="R96" s="173">
        <v>8.3999999999999995E-3</v>
      </c>
      <c r="S96" s="167"/>
      <c r="Z96">
        <v>0</v>
      </c>
    </row>
    <row r="97" spans="1:26" ht="24.95" customHeight="1">
      <c r="A97" s="171"/>
      <c r="B97" s="168" t="s">
        <v>334</v>
      </c>
      <c r="C97" s="172" t="s">
        <v>335</v>
      </c>
      <c r="D97" s="168" t="s">
        <v>336</v>
      </c>
      <c r="E97" s="168" t="s">
        <v>127</v>
      </c>
      <c r="F97" s="169">
        <v>9.9940399999999999E-2</v>
      </c>
      <c r="G97" s="170"/>
      <c r="H97" s="170"/>
      <c r="I97" s="170">
        <f>ROUND(F97*(G97+H97),2)</f>
        <v>0</v>
      </c>
      <c r="J97" s="168">
        <f>ROUND(F97*(N97),2)</f>
        <v>2.98</v>
      </c>
      <c r="K97" s="1">
        <f>ROUND(F97*(O97),2)</f>
        <v>0</v>
      </c>
      <c r="L97" s="1">
        <f>ROUND(F97*(G97),2)</f>
        <v>0</v>
      </c>
      <c r="M97" s="1"/>
      <c r="N97" s="1">
        <v>29.86</v>
      </c>
      <c r="O97" s="1"/>
      <c r="P97" s="167"/>
      <c r="Q97" s="173"/>
      <c r="R97" s="173"/>
      <c r="S97" s="167"/>
      <c r="Z97">
        <v>0</v>
      </c>
    </row>
    <row r="98" spans="1:26">
      <c r="A98" s="156"/>
      <c r="B98" s="156"/>
      <c r="C98" s="156"/>
      <c r="D98" s="156" t="s">
        <v>278</v>
      </c>
      <c r="E98" s="156"/>
      <c r="F98" s="167"/>
      <c r="G98" s="159">
        <f>ROUND((SUM(L93:L97))/1,2)</f>
        <v>0</v>
      </c>
      <c r="H98" s="159">
        <f>ROUND((SUM(M93:M97))/1,2)</f>
        <v>0</v>
      </c>
      <c r="I98" s="159">
        <f>ROUND((SUM(I93:I97))/1,2)</f>
        <v>0</v>
      </c>
      <c r="J98" s="156"/>
      <c r="K98" s="156"/>
      <c r="L98" s="156">
        <f>ROUND((SUM(L93:L97))/1,2)</f>
        <v>0</v>
      </c>
      <c r="M98" s="156">
        <f>ROUND((SUM(M93:M97))/1,2)</f>
        <v>0</v>
      </c>
      <c r="N98" s="156"/>
      <c r="O98" s="156"/>
      <c r="P98" s="174">
        <f>ROUND((SUM(P93:P97))/1,2)</f>
        <v>0.1</v>
      </c>
      <c r="Q98" s="153"/>
      <c r="R98" s="153"/>
      <c r="S98" s="174">
        <f>ROUND((SUM(S93:S97))/1,2)</f>
        <v>0</v>
      </c>
      <c r="T98" s="153"/>
      <c r="U98" s="153"/>
      <c r="V98" s="153"/>
      <c r="W98" s="153"/>
      <c r="X98" s="153"/>
      <c r="Y98" s="153"/>
      <c r="Z98" s="153"/>
    </row>
    <row r="99" spans="1:26">
      <c r="A99" s="1"/>
      <c r="B99" s="1"/>
      <c r="C99" s="1"/>
      <c r="D99" s="1"/>
      <c r="E99" s="1"/>
      <c r="F99" s="163"/>
      <c r="G99" s="149"/>
      <c r="H99" s="149"/>
      <c r="I99" s="149"/>
      <c r="J99" s="1"/>
      <c r="K99" s="1"/>
      <c r="L99" s="1"/>
      <c r="M99" s="1"/>
      <c r="N99" s="1"/>
      <c r="O99" s="1"/>
      <c r="P99" s="1"/>
      <c r="S99" s="1"/>
    </row>
    <row r="100" spans="1:26">
      <c r="A100" s="156"/>
      <c r="B100" s="156"/>
      <c r="C100" s="156"/>
      <c r="D100" s="156" t="s">
        <v>418</v>
      </c>
      <c r="E100" s="156"/>
      <c r="F100" s="167"/>
      <c r="G100" s="157"/>
      <c r="H100" s="157"/>
      <c r="I100" s="157"/>
      <c r="J100" s="156"/>
      <c r="K100" s="156"/>
      <c r="L100" s="156"/>
      <c r="M100" s="156"/>
      <c r="N100" s="156"/>
      <c r="O100" s="156"/>
      <c r="P100" s="156"/>
      <c r="Q100" s="153"/>
      <c r="R100" s="153"/>
      <c r="S100" s="156"/>
      <c r="T100" s="153"/>
      <c r="U100" s="153"/>
      <c r="V100" s="153"/>
      <c r="W100" s="153"/>
      <c r="X100" s="153"/>
      <c r="Y100" s="153"/>
      <c r="Z100" s="153"/>
    </row>
    <row r="101" spans="1:26" ht="24.95" customHeight="1">
      <c r="A101" s="171"/>
      <c r="B101" s="168" t="s">
        <v>533</v>
      </c>
      <c r="C101" s="172" t="s">
        <v>534</v>
      </c>
      <c r="D101" s="168" t="s">
        <v>1094</v>
      </c>
      <c r="E101" s="168" t="s">
        <v>169</v>
      </c>
      <c r="F101" s="169">
        <v>41</v>
      </c>
      <c r="G101" s="170"/>
      <c r="H101" s="170"/>
      <c r="I101" s="170">
        <f>ROUND(F101*(G101+H101),2)</f>
        <v>0</v>
      </c>
      <c r="J101" s="168">
        <f>ROUND(F101*(N101),2)</f>
        <v>6314</v>
      </c>
      <c r="K101" s="1">
        <f>ROUND(F101*(O101),2)</f>
        <v>0</v>
      </c>
      <c r="L101" s="1">
        <f>ROUND(F101*(G101),2)</f>
        <v>0</v>
      </c>
      <c r="M101" s="1"/>
      <c r="N101" s="1">
        <v>154</v>
      </c>
      <c r="O101" s="1"/>
      <c r="P101" s="167"/>
      <c r="Q101" s="173"/>
      <c r="R101" s="173"/>
      <c r="S101" s="167"/>
      <c r="Z101">
        <v>0</v>
      </c>
    </row>
    <row r="102" spans="1:26" ht="24.95" customHeight="1">
      <c r="A102" s="171"/>
      <c r="B102" s="168" t="s">
        <v>173</v>
      </c>
      <c r="C102" s="172" t="s">
        <v>308</v>
      </c>
      <c r="D102" s="168" t="s">
        <v>1095</v>
      </c>
      <c r="E102" s="168" t="s">
        <v>169</v>
      </c>
      <c r="F102" s="169">
        <v>41</v>
      </c>
      <c r="G102" s="170"/>
      <c r="H102" s="170"/>
      <c r="I102" s="170">
        <f>ROUND(F102*(G102+H102),2)</f>
        <v>0</v>
      </c>
      <c r="J102" s="168">
        <f>ROUND(F102*(N102),2)</f>
        <v>11500.5</v>
      </c>
      <c r="K102" s="1">
        <f>ROUND(F102*(O102),2)</f>
        <v>0</v>
      </c>
      <c r="L102" s="1"/>
      <c r="M102" s="1">
        <f>ROUND(F102*(H102),2)</f>
        <v>0</v>
      </c>
      <c r="N102" s="1">
        <v>280.5</v>
      </c>
      <c r="O102" s="1"/>
      <c r="P102" s="167"/>
      <c r="Q102" s="173"/>
      <c r="R102" s="173"/>
      <c r="S102" s="167"/>
      <c r="Z102">
        <v>0</v>
      </c>
    </row>
    <row r="103" spans="1:26">
      <c r="A103" s="156"/>
      <c r="B103" s="156"/>
      <c r="C103" s="156"/>
      <c r="D103" s="156" t="s">
        <v>418</v>
      </c>
      <c r="E103" s="156"/>
      <c r="F103" s="167"/>
      <c r="G103" s="159">
        <f>ROUND((SUM(L100:L102))/1,2)</f>
        <v>0</v>
      </c>
      <c r="H103" s="159">
        <f>ROUND((SUM(M100:M102))/1,2)</f>
        <v>0</v>
      </c>
      <c r="I103" s="159">
        <f>ROUND((SUM(I100:I102))/1,2)</f>
        <v>0</v>
      </c>
      <c r="J103" s="156"/>
      <c r="K103" s="156"/>
      <c r="L103" s="156">
        <f>ROUND((SUM(L100:L102))/1,2)</f>
        <v>0</v>
      </c>
      <c r="M103" s="156">
        <f>ROUND((SUM(M100:M102))/1,2)</f>
        <v>0</v>
      </c>
      <c r="N103" s="156"/>
      <c r="O103" s="156"/>
      <c r="P103" s="174">
        <f>ROUND((SUM(P100:P102))/1,2)</f>
        <v>0</v>
      </c>
      <c r="Q103" s="153"/>
      <c r="R103" s="153"/>
      <c r="S103" s="174">
        <f>ROUND((SUM(S100:S102))/1,2)</f>
        <v>0</v>
      </c>
      <c r="T103" s="153"/>
      <c r="U103" s="153"/>
      <c r="V103" s="153"/>
      <c r="W103" s="153"/>
      <c r="X103" s="153"/>
      <c r="Y103" s="153"/>
      <c r="Z103" s="153"/>
    </row>
    <row r="104" spans="1:26">
      <c r="A104" s="1"/>
      <c r="B104" s="1"/>
      <c r="C104" s="1"/>
      <c r="D104" s="1"/>
      <c r="E104" s="1"/>
      <c r="F104" s="163"/>
      <c r="G104" s="149"/>
      <c r="H104" s="149"/>
      <c r="I104" s="149"/>
      <c r="J104" s="1"/>
      <c r="K104" s="1"/>
      <c r="L104" s="1"/>
      <c r="M104" s="1"/>
      <c r="N104" s="1"/>
      <c r="O104" s="1"/>
      <c r="P104" s="1"/>
      <c r="S104" s="1"/>
    </row>
    <row r="105" spans="1:26">
      <c r="A105" s="156"/>
      <c r="B105" s="156"/>
      <c r="C105" s="156"/>
      <c r="D105" s="156" t="s">
        <v>280</v>
      </c>
      <c r="E105" s="156"/>
      <c r="F105" s="167"/>
      <c r="G105" s="157"/>
      <c r="H105" s="157"/>
      <c r="I105" s="157"/>
      <c r="J105" s="156"/>
      <c r="K105" s="156"/>
      <c r="L105" s="156"/>
      <c r="M105" s="156"/>
      <c r="N105" s="156"/>
      <c r="O105" s="156"/>
      <c r="P105" s="156"/>
      <c r="Q105" s="153"/>
      <c r="R105" s="153"/>
      <c r="S105" s="156"/>
      <c r="T105" s="153"/>
      <c r="U105" s="153"/>
      <c r="V105" s="153"/>
      <c r="W105" s="153"/>
      <c r="X105" s="153"/>
      <c r="Y105" s="153"/>
      <c r="Z105" s="153"/>
    </row>
    <row r="106" spans="1:26" ht="24.95" customHeight="1">
      <c r="A106" s="171"/>
      <c r="B106" s="168" t="s">
        <v>347</v>
      </c>
      <c r="C106" s="172" t="s">
        <v>374</v>
      </c>
      <c r="D106" s="168" t="s">
        <v>375</v>
      </c>
      <c r="E106" s="168" t="s">
        <v>127</v>
      </c>
      <c r="F106" s="169">
        <v>0.1273980257</v>
      </c>
      <c r="G106" s="170"/>
      <c r="H106" s="170"/>
      <c r="I106" s="170">
        <f>ROUND(F106*(G106+H106),2)</f>
        <v>0</v>
      </c>
      <c r="J106" s="168">
        <f>ROUND(F106*(N106),2)</f>
        <v>5.86</v>
      </c>
      <c r="K106" s="1">
        <f>ROUND(F106*(O106),2)</f>
        <v>0</v>
      </c>
      <c r="L106" s="1">
        <f>ROUND(F106*(G106),2)</f>
        <v>0</v>
      </c>
      <c r="M106" s="1"/>
      <c r="N106" s="1">
        <v>46.03</v>
      </c>
      <c r="O106" s="1"/>
      <c r="P106" s="167"/>
      <c r="Q106" s="173"/>
      <c r="R106" s="173"/>
      <c r="S106" s="167"/>
      <c r="Z106">
        <v>0</v>
      </c>
    </row>
    <row r="107" spans="1:26" ht="24.95" customHeight="1">
      <c r="A107" s="171"/>
      <c r="B107" s="168" t="s">
        <v>347</v>
      </c>
      <c r="C107" s="172" t="s">
        <v>369</v>
      </c>
      <c r="D107" s="168" t="s">
        <v>370</v>
      </c>
      <c r="E107" s="168" t="s">
        <v>153</v>
      </c>
      <c r="F107" s="169">
        <v>9.2334000000000013E-2</v>
      </c>
      <c r="G107" s="170"/>
      <c r="H107" s="170"/>
      <c r="I107" s="170">
        <f>ROUND(F107*(G107+H107),2)</f>
        <v>0</v>
      </c>
      <c r="J107" s="168">
        <f>ROUND(F107*(N107),2)</f>
        <v>2.73</v>
      </c>
      <c r="K107" s="1">
        <f>ROUND(F107*(O107),2)</f>
        <v>0</v>
      </c>
      <c r="L107" s="1">
        <f>ROUND(F107*(G107),2)</f>
        <v>0</v>
      </c>
      <c r="M107" s="1"/>
      <c r="N107" s="1">
        <v>29.55</v>
      </c>
      <c r="O107" s="1"/>
      <c r="P107" s="167">
        <f>ROUND(F107*(R107),3)</f>
        <v>2E-3</v>
      </c>
      <c r="Q107" s="173"/>
      <c r="R107" s="173">
        <v>2.3550000000000001E-2</v>
      </c>
      <c r="S107" s="167"/>
      <c r="Z107">
        <v>0</v>
      </c>
    </row>
    <row r="108" spans="1:26" ht="24.95" customHeight="1">
      <c r="A108" s="171"/>
      <c r="B108" s="168" t="s">
        <v>347</v>
      </c>
      <c r="C108" s="172" t="s">
        <v>535</v>
      </c>
      <c r="D108" s="168" t="s">
        <v>1096</v>
      </c>
      <c r="E108" s="168" t="s">
        <v>86</v>
      </c>
      <c r="F108" s="169">
        <v>4.1965000000000003</v>
      </c>
      <c r="G108" s="170"/>
      <c r="H108" s="170"/>
      <c r="I108" s="170">
        <f>ROUND(F108*(G108+H108),2)</f>
        <v>0</v>
      </c>
      <c r="J108" s="168">
        <f>ROUND(F108*(N108),2)</f>
        <v>129.08000000000001</v>
      </c>
      <c r="K108" s="1">
        <f>ROUND(F108*(O108),2)</f>
        <v>0</v>
      </c>
      <c r="L108" s="1">
        <f>ROUND(F108*(G108),2)</f>
        <v>0</v>
      </c>
      <c r="M108" s="1"/>
      <c r="N108" s="1">
        <v>30.76</v>
      </c>
      <c r="O108" s="1"/>
      <c r="P108" s="167">
        <f>ROUND(F108*(R108),3)</f>
        <v>0.125</v>
      </c>
      <c r="Q108" s="173"/>
      <c r="R108" s="173">
        <v>2.9839999999999998E-2</v>
      </c>
      <c r="S108" s="167"/>
      <c r="Z108">
        <v>0</v>
      </c>
    </row>
    <row r="109" spans="1:26">
      <c r="A109" s="156"/>
      <c r="B109" s="156"/>
      <c r="C109" s="156"/>
      <c r="D109" s="156" t="s">
        <v>280</v>
      </c>
      <c r="E109" s="156"/>
      <c r="F109" s="167"/>
      <c r="G109" s="159">
        <f>ROUND((SUM(L105:L108))/1,2)</f>
        <v>0</v>
      </c>
      <c r="H109" s="159">
        <f>ROUND((SUM(M105:M108))/1,2)</f>
        <v>0</v>
      </c>
      <c r="I109" s="159">
        <f>ROUND((SUM(I105:I108))/1,2)</f>
        <v>0</v>
      </c>
      <c r="J109" s="156"/>
      <c r="K109" s="156"/>
      <c r="L109" s="156">
        <f>ROUND((SUM(L105:L108))/1,2)</f>
        <v>0</v>
      </c>
      <c r="M109" s="156">
        <f>ROUND((SUM(M105:M108))/1,2)</f>
        <v>0</v>
      </c>
      <c r="N109" s="156"/>
      <c r="O109" s="156"/>
      <c r="P109" s="174">
        <f>ROUND((SUM(P105:P108))/1,2)</f>
        <v>0.13</v>
      </c>
      <c r="Q109" s="153"/>
      <c r="R109" s="153"/>
      <c r="S109" s="174">
        <f>ROUND((SUM(S105:S108))/1,2)</f>
        <v>0</v>
      </c>
      <c r="T109" s="153"/>
      <c r="U109" s="153"/>
      <c r="V109" s="153"/>
      <c r="W109" s="153"/>
      <c r="X109" s="153"/>
      <c r="Y109" s="153"/>
      <c r="Z109" s="153"/>
    </row>
    <row r="110" spans="1:26">
      <c r="A110" s="1"/>
      <c r="B110" s="1"/>
      <c r="C110" s="1"/>
      <c r="D110" s="1"/>
      <c r="E110" s="1"/>
      <c r="F110" s="163"/>
      <c r="G110" s="149"/>
      <c r="H110" s="149"/>
      <c r="I110" s="149"/>
      <c r="J110" s="1"/>
      <c r="K110" s="1"/>
      <c r="L110" s="1"/>
      <c r="M110" s="1"/>
      <c r="N110" s="1"/>
      <c r="O110" s="1"/>
      <c r="P110" s="1"/>
      <c r="S110" s="1"/>
    </row>
    <row r="111" spans="1:26">
      <c r="A111" s="156"/>
      <c r="B111" s="156"/>
      <c r="C111" s="156"/>
      <c r="D111" s="156" t="s">
        <v>419</v>
      </c>
      <c r="E111" s="156"/>
      <c r="F111" s="167"/>
      <c r="G111" s="157"/>
      <c r="H111" s="157"/>
      <c r="I111" s="157"/>
      <c r="J111" s="156"/>
      <c r="K111" s="156"/>
      <c r="L111" s="156"/>
      <c r="M111" s="156"/>
      <c r="N111" s="156"/>
      <c r="O111" s="156"/>
      <c r="P111" s="156"/>
      <c r="Q111" s="153"/>
      <c r="R111" s="153"/>
      <c r="S111" s="156"/>
      <c r="T111" s="153"/>
      <c r="U111" s="153"/>
      <c r="V111" s="153"/>
      <c r="W111" s="153"/>
      <c r="X111" s="153"/>
      <c r="Y111" s="153"/>
      <c r="Z111" s="153"/>
    </row>
    <row r="112" spans="1:26" ht="23.25">
      <c r="A112" s="171"/>
      <c r="B112" s="168" t="s">
        <v>536</v>
      </c>
      <c r="C112" s="172" t="s">
        <v>537</v>
      </c>
      <c r="D112" s="168" t="s">
        <v>538</v>
      </c>
      <c r="E112" s="168" t="s">
        <v>86</v>
      </c>
      <c r="F112" s="169">
        <v>9.8000000000000007</v>
      </c>
      <c r="G112" s="170"/>
      <c r="H112" s="170"/>
      <c r="I112" s="170">
        <f>ROUND(F112*(G112+H112),2)</f>
        <v>0</v>
      </c>
      <c r="J112" s="168">
        <f>ROUND(F112*(N112),2)</f>
        <v>354.76</v>
      </c>
      <c r="K112" s="1">
        <f>ROUND(F112*(O112),2)</f>
        <v>0</v>
      </c>
      <c r="L112" s="1">
        <f>ROUND(F112*(G112),2)</f>
        <v>0</v>
      </c>
      <c r="M112" s="1"/>
      <c r="N112" s="1">
        <v>36.200000000000003</v>
      </c>
      <c r="O112" s="1"/>
      <c r="P112" s="167">
        <f>ROUND(F112*(R112),3)</f>
        <v>0.20100000000000001</v>
      </c>
      <c r="Q112" s="173"/>
      <c r="R112" s="173">
        <v>2.0487344000000001E-2</v>
      </c>
      <c r="S112" s="167"/>
      <c r="Z112">
        <v>0</v>
      </c>
    </row>
    <row r="113" spans="1:26" ht="24.95" customHeight="1">
      <c r="A113" s="171"/>
      <c r="B113" s="168" t="s">
        <v>536</v>
      </c>
      <c r="C113" s="172" t="s">
        <v>539</v>
      </c>
      <c r="D113" s="168" t="s">
        <v>540</v>
      </c>
      <c r="E113" s="168" t="s">
        <v>127</v>
      </c>
      <c r="F113" s="169">
        <v>0.20077597120000001</v>
      </c>
      <c r="G113" s="170"/>
      <c r="H113" s="170"/>
      <c r="I113" s="170">
        <f>ROUND(F113*(G113+H113),2)</f>
        <v>0</v>
      </c>
      <c r="J113" s="168">
        <f>ROUND(F113*(N113),2)</f>
        <v>8.1199999999999992</v>
      </c>
      <c r="K113" s="1">
        <f>ROUND(F113*(O113),2)</f>
        <v>0</v>
      </c>
      <c r="L113" s="1">
        <f>ROUND(F113*(G113),2)</f>
        <v>0</v>
      </c>
      <c r="M113" s="1"/>
      <c r="N113" s="1">
        <v>40.46</v>
      </c>
      <c r="O113" s="1"/>
      <c r="P113" s="167"/>
      <c r="Q113" s="173"/>
      <c r="R113" s="173"/>
      <c r="S113" s="167"/>
      <c r="Z113">
        <v>0</v>
      </c>
    </row>
    <row r="114" spans="1:26">
      <c r="A114" s="156"/>
      <c r="B114" s="156"/>
      <c r="C114" s="156"/>
      <c r="D114" s="156" t="s">
        <v>419</v>
      </c>
      <c r="E114" s="156"/>
      <c r="F114" s="167"/>
      <c r="G114" s="159">
        <f>ROUND((SUM(L111:L113))/1,2)</f>
        <v>0</v>
      </c>
      <c r="H114" s="159">
        <f>ROUND((SUM(M111:M113))/1,2)</f>
        <v>0</v>
      </c>
      <c r="I114" s="159">
        <f>ROUND((SUM(I111:I113))/1,2)</f>
        <v>0</v>
      </c>
      <c r="J114" s="156"/>
      <c r="K114" s="156"/>
      <c r="L114" s="156">
        <f>ROUND((SUM(L111:L113))/1,2)</f>
        <v>0</v>
      </c>
      <c r="M114" s="156">
        <f>ROUND((SUM(M111:M113))/1,2)</f>
        <v>0</v>
      </c>
      <c r="N114" s="156"/>
      <c r="O114" s="156"/>
      <c r="P114" s="174">
        <f>ROUND((SUM(P111:P113))/1,2)</f>
        <v>0.2</v>
      </c>
      <c r="Q114" s="153"/>
      <c r="R114" s="153"/>
      <c r="S114" s="174">
        <f>ROUND((SUM(S111:S113))/1,2)</f>
        <v>0</v>
      </c>
      <c r="T114" s="153"/>
      <c r="U114" s="153"/>
      <c r="V114" s="153"/>
      <c r="W114" s="153"/>
      <c r="X114" s="153"/>
      <c r="Y114" s="153"/>
      <c r="Z114" s="153"/>
    </row>
    <row r="115" spans="1:26">
      <c r="A115" s="1"/>
      <c r="B115" s="1"/>
      <c r="C115" s="1"/>
      <c r="D115" s="1"/>
      <c r="E115" s="1"/>
      <c r="F115" s="163"/>
      <c r="G115" s="149"/>
      <c r="H115" s="149"/>
      <c r="I115" s="149"/>
      <c r="J115" s="1"/>
      <c r="K115" s="1"/>
      <c r="L115" s="1"/>
      <c r="M115" s="1"/>
      <c r="N115" s="1"/>
      <c r="O115" s="1"/>
      <c r="P115" s="1"/>
      <c r="S115" s="1"/>
    </row>
    <row r="116" spans="1:26">
      <c r="A116" s="156"/>
      <c r="B116" s="156"/>
      <c r="C116" s="156"/>
      <c r="D116" s="156" t="s">
        <v>420</v>
      </c>
      <c r="E116" s="156"/>
      <c r="F116" s="167"/>
      <c r="G116" s="157"/>
      <c r="H116" s="157"/>
      <c r="I116" s="157"/>
      <c r="J116" s="156"/>
      <c r="K116" s="156"/>
      <c r="L116" s="156"/>
      <c r="M116" s="156"/>
      <c r="N116" s="156"/>
      <c r="O116" s="156"/>
      <c r="P116" s="156"/>
      <c r="Q116" s="153"/>
      <c r="R116" s="153"/>
      <c r="S116" s="156"/>
      <c r="T116" s="153"/>
      <c r="U116" s="153"/>
      <c r="V116" s="153"/>
      <c r="W116" s="153"/>
      <c r="X116" s="153"/>
      <c r="Y116" s="153"/>
      <c r="Z116" s="153"/>
    </row>
    <row r="117" spans="1:26" ht="24.95" customHeight="1">
      <c r="A117" s="171"/>
      <c r="B117" s="168" t="s">
        <v>541</v>
      </c>
      <c r="C117" s="172" t="s">
        <v>542</v>
      </c>
      <c r="D117" s="168" t="s">
        <v>543</v>
      </c>
      <c r="E117" s="168" t="s">
        <v>111</v>
      </c>
      <c r="F117" s="169">
        <v>14.689500000000001</v>
      </c>
      <c r="G117" s="170"/>
      <c r="H117" s="170"/>
      <c r="I117" s="170">
        <f>ROUND(F117*(G117+H117),2)</f>
        <v>0</v>
      </c>
      <c r="J117" s="168">
        <f>ROUND(F117*(N117),2)</f>
        <v>66.540000000000006</v>
      </c>
      <c r="K117" s="1">
        <f>ROUND(F117*(O117),2)</f>
        <v>0</v>
      </c>
      <c r="L117" s="1">
        <f>ROUND(F117*(G117),2)</f>
        <v>0</v>
      </c>
      <c r="M117" s="1"/>
      <c r="N117" s="1">
        <v>4.53</v>
      </c>
      <c r="O117" s="1"/>
      <c r="P117" s="167">
        <f>ROUND(F117*(R117),3)</f>
        <v>5.0000000000000001E-3</v>
      </c>
      <c r="Q117" s="173"/>
      <c r="R117" s="173">
        <v>3.2000000000000003E-4</v>
      </c>
      <c r="S117" s="167"/>
      <c r="Z117">
        <v>0</v>
      </c>
    </row>
    <row r="118" spans="1:26" ht="24.95" customHeight="1">
      <c r="A118" s="171"/>
      <c r="B118" s="168" t="s">
        <v>303</v>
      </c>
      <c r="C118" s="172" t="s">
        <v>544</v>
      </c>
      <c r="D118" s="168" t="s">
        <v>545</v>
      </c>
      <c r="E118" s="168" t="s">
        <v>111</v>
      </c>
      <c r="F118" s="169">
        <v>16.159000000000002</v>
      </c>
      <c r="G118" s="170"/>
      <c r="H118" s="170"/>
      <c r="I118" s="170">
        <f>ROUND(F118*(G118+H118),2)</f>
        <v>0</v>
      </c>
      <c r="J118" s="168">
        <f>ROUND(F118*(N118),2)</f>
        <v>18.579999999999998</v>
      </c>
      <c r="K118" s="1">
        <f>ROUND(F118*(O118),2)</f>
        <v>0</v>
      </c>
      <c r="L118" s="1"/>
      <c r="M118" s="1">
        <f>ROUND(F118*(H118),2)</f>
        <v>0</v>
      </c>
      <c r="N118" s="1">
        <v>1.1499999999999999</v>
      </c>
      <c r="O118" s="1"/>
      <c r="P118" s="167">
        <f>ROUND(F118*(R118),3)</f>
        <v>2.1000000000000001E-2</v>
      </c>
      <c r="Q118" s="173"/>
      <c r="R118" s="173">
        <v>1.32E-3</v>
      </c>
      <c r="S118" s="167"/>
      <c r="Z118">
        <v>0</v>
      </c>
    </row>
    <row r="119" spans="1:26" ht="24.95" customHeight="1">
      <c r="A119" s="171"/>
      <c r="B119" s="168" t="s">
        <v>541</v>
      </c>
      <c r="C119" s="172" t="s">
        <v>546</v>
      </c>
      <c r="D119" s="168" t="s">
        <v>547</v>
      </c>
      <c r="E119" s="168" t="s">
        <v>127</v>
      </c>
      <c r="F119" s="169">
        <v>2.6030520000000005E-2</v>
      </c>
      <c r="G119" s="170"/>
      <c r="H119" s="170"/>
      <c r="I119" s="170">
        <f>ROUND(F119*(G119+H119),2)</f>
        <v>0</v>
      </c>
      <c r="J119" s="168">
        <f>ROUND(F119*(N119),2)</f>
        <v>0.82</v>
      </c>
      <c r="K119" s="1">
        <f>ROUND(F119*(O119),2)</f>
        <v>0</v>
      </c>
      <c r="L119" s="1">
        <f>ROUND(F119*(G119),2)</f>
        <v>0</v>
      </c>
      <c r="M119" s="1"/>
      <c r="N119" s="1">
        <v>31.5</v>
      </c>
      <c r="O119" s="1"/>
      <c r="P119" s="167"/>
      <c r="Q119" s="173"/>
      <c r="R119" s="173"/>
      <c r="S119" s="167"/>
      <c r="Z119">
        <v>0</v>
      </c>
    </row>
    <row r="120" spans="1:26">
      <c r="A120" s="156"/>
      <c r="B120" s="156"/>
      <c r="C120" s="156"/>
      <c r="D120" s="156" t="s">
        <v>420</v>
      </c>
      <c r="E120" s="156"/>
      <c r="F120" s="167"/>
      <c r="G120" s="159">
        <f>ROUND((SUM(L116:L119))/1,2)</f>
        <v>0</v>
      </c>
      <c r="H120" s="159">
        <f>ROUND((SUM(M116:M119))/1,2)</f>
        <v>0</v>
      </c>
      <c r="I120" s="159">
        <f>ROUND((SUM(I116:I119))/1,2)</f>
        <v>0</v>
      </c>
      <c r="J120" s="156"/>
      <c r="K120" s="156"/>
      <c r="L120" s="156">
        <f>ROUND((SUM(L116:L119))/1,2)</f>
        <v>0</v>
      </c>
      <c r="M120" s="156">
        <f>ROUND((SUM(M116:M119))/1,2)</f>
        <v>0</v>
      </c>
      <c r="N120" s="156"/>
      <c r="O120" s="156"/>
      <c r="P120" s="174">
        <f>ROUND((SUM(P116:P119))/1,2)</f>
        <v>0.03</v>
      </c>
      <c r="Q120" s="153"/>
      <c r="R120" s="153"/>
      <c r="S120" s="174">
        <f>ROUND((SUM(S116:S119))/1,2)</f>
        <v>0</v>
      </c>
      <c r="T120" s="153"/>
      <c r="U120" s="153"/>
      <c r="V120" s="153"/>
      <c r="W120" s="153"/>
      <c r="X120" s="153"/>
      <c r="Y120" s="153"/>
      <c r="Z120" s="153"/>
    </row>
    <row r="121" spans="1:26">
      <c r="A121" s="1"/>
      <c r="B121" s="1"/>
      <c r="C121" s="1"/>
      <c r="D121" s="1"/>
      <c r="E121" s="1"/>
      <c r="F121" s="163"/>
      <c r="G121" s="149"/>
      <c r="H121" s="149"/>
      <c r="I121" s="149"/>
      <c r="J121" s="1"/>
      <c r="K121" s="1"/>
      <c r="L121" s="1"/>
      <c r="M121" s="1"/>
      <c r="N121" s="1"/>
      <c r="O121" s="1"/>
      <c r="P121" s="1"/>
      <c r="S121" s="1"/>
    </row>
    <row r="122" spans="1:26">
      <c r="A122" s="156"/>
      <c r="B122" s="156"/>
      <c r="C122" s="156"/>
      <c r="D122" s="156" t="s">
        <v>149</v>
      </c>
      <c r="E122" s="156"/>
      <c r="F122" s="167"/>
      <c r="G122" s="157"/>
      <c r="H122" s="157"/>
      <c r="I122" s="157"/>
      <c r="J122" s="156"/>
      <c r="K122" s="156"/>
      <c r="L122" s="156"/>
      <c r="M122" s="156"/>
      <c r="N122" s="156"/>
      <c r="O122" s="156"/>
      <c r="P122" s="156"/>
      <c r="Q122" s="153"/>
      <c r="R122" s="153"/>
      <c r="S122" s="156"/>
      <c r="T122" s="153"/>
      <c r="U122" s="153"/>
      <c r="V122" s="153"/>
      <c r="W122" s="153"/>
      <c r="X122" s="153"/>
      <c r="Y122" s="153"/>
      <c r="Z122" s="153"/>
    </row>
    <row r="123" spans="1:26" ht="24.95" customHeight="1">
      <c r="A123" s="171"/>
      <c r="B123" s="168" t="s">
        <v>548</v>
      </c>
      <c r="C123" s="172" t="s">
        <v>549</v>
      </c>
      <c r="D123" s="168" t="s">
        <v>550</v>
      </c>
      <c r="E123" s="168" t="s">
        <v>169</v>
      </c>
      <c r="F123" s="169">
        <v>2</v>
      </c>
      <c r="G123" s="170"/>
      <c r="H123" s="170"/>
      <c r="I123" s="170">
        <f>ROUND(F123*(G123+H123),2)</f>
        <v>0</v>
      </c>
      <c r="J123" s="168">
        <f>ROUND(F123*(N123),2)</f>
        <v>4.5999999999999996</v>
      </c>
      <c r="K123" s="1">
        <f>ROUND(F123*(O123),2)</f>
        <v>0</v>
      </c>
      <c r="L123" s="1">
        <f>ROUND(F123*(G123),2)</f>
        <v>0</v>
      </c>
      <c r="M123" s="1"/>
      <c r="N123" s="1">
        <v>2.2999999999999998</v>
      </c>
      <c r="O123" s="1"/>
      <c r="P123" s="167"/>
      <c r="Q123" s="173"/>
      <c r="R123" s="173"/>
      <c r="S123" s="167">
        <f>ROUND(F123*(X123),3)</f>
        <v>2E-3</v>
      </c>
      <c r="X123">
        <v>1E-3</v>
      </c>
      <c r="Z123">
        <v>0</v>
      </c>
    </row>
    <row r="124" spans="1:26" ht="24.95" customHeight="1">
      <c r="A124" s="171"/>
      <c r="B124" s="168" t="s">
        <v>264</v>
      </c>
      <c r="C124" s="172" t="s">
        <v>551</v>
      </c>
      <c r="D124" s="168" t="s">
        <v>552</v>
      </c>
      <c r="E124" s="168" t="s">
        <v>111</v>
      </c>
      <c r="F124" s="169">
        <v>6.77</v>
      </c>
      <c r="G124" s="170"/>
      <c r="H124" s="170"/>
      <c r="I124" s="170">
        <f>ROUND(F124*(G124+H124),2)</f>
        <v>0</v>
      </c>
      <c r="J124" s="168">
        <f>ROUND(F124*(N124),2)</f>
        <v>55.65</v>
      </c>
      <c r="K124" s="1">
        <f>ROUND(F124*(O124),2)</f>
        <v>0</v>
      </c>
      <c r="L124" s="1">
        <f>ROUND(F124*(G124),2)</f>
        <v>0</v>
      </c>
      <c r="M124" s="1"/>
      <c r="N124" s="1">
        <v>8.2200000000000006</v>
      </c>
      <c r="O124" s="1"/>
      <c r="P124" s="167">
        <f>ROUND(F124*(R124),3)</f>
        <v>0</v>
      </c>
      <c r="Q124" s="173"/>
      <c r="R124" s="173">
        <v>6.0000000000000002E-5</v>
      </c>
      <c r="S124" s="167"/>
      <c r="Z124">
        <v>0</v>
      </c>
    </row>
    <row r="125" spans="1:26" ht="24.95" customHeight="1">
      <c r="A125" s="171"/>
      <c r="B125" s="168" t="s">
        <v>173</v>
      </c>
      <c r="C125" s="172" t="s">
        <v>268</v>
      </c>
      <c r="D125" s="168" t="s">
        <v>553</v>
      </c>
      <c r="E125" s="168" t="s">
        <v>267</v>
      </c>
      <c r="F125" s="169">
        <v>232.67</v>
      </c>
      <c r="G125" s="170"/>
      <c r="H125" s="170"/>
      <c r="I125" s="170">
        <f>ROUND(F125*(G125+H125),2)</f>
        <v>0</v>
      </c>
      <c r="J125" s="168">
        <f>ROUND(F125*(N125),2)</f>
        <v>919.05</v>
      </c>
      <c r="K125" s="1">
        <f>ROUND(F125*(O125),2)</f>
        <v>0</v>
      </c>
      <c r="L125" s="1"/>
      <c r="M125" s="1">
        <f>ROUND(F125*(H125),2)</f>
        <v>0</v>
      </c>
      <c r="N125" s="1">
        <v>3.95</v>
      </c>
      <c r="O125" s="1"/>
      <c r="P125" s="167">
        <f>ROUND(F125*(R125),3)</f>
        <v>0.23300000000000001</v>
      </c>
      <c r="Q125" s="173"/>
      <c r="R125" s="173">
        <v>1E-3</v>
      </c>
      <c r="S125" s="167"/>
      <c r="Z125">
        <v>0</v>
      </c>
    </row>
    <row r="126" spans="1:26" ht="24.95" customHeight="1">
      <c r="A126" s="171"/>
      <c r="B126" s="168" t="s">
        <v>264</v>
      </c>
      <c r="C126" s="172" t="s">
        <v>413</v>
      </c>
      <c r="D126" s="168" t="s">
        <v>271</v>
      </c>
      <c r="E126" s="168" t="s">
        <v>127</v>
      </c>
      <c r="F126" s="169">
        <v>0.23307619999999998</v>
      </c>
      <c r="G126" s="170"/>
      <c r="H126" s="170"/>
      <c r="I126" s="170">
        <f>ROUND(F126*(G126+H126),2)</f>
        <v>0</v>
      </c>
      <c r="J126" s="168">
        <f>ROUND(F126*(N126),2)</f>
        <v>9.02</v>
      </c>
      <c r="K126" s="1">
        <f>ROUND(F126*(O126),2)</f>
        <v>0</v>
      </c>
      <c r="L126" s="1">
        <f>ROUND(F126*(G126),2)</f>
        <v>0</v>
      </c>
      <c r="M126" s="1"/>
      <c r="N126" s="1">
        <v>38.71</v>
      </c>
      <c r="O126" s="1"/>
      <c r="P126" s="167"/>
      <c r="Q126" s="173"/>
      <c r="R126" s="173"/>
      <c r="S126" s="167"/>
      <c r="Z126">
        <v>0</v>
      </c>
    </row>
    <row r="127" spans="1:26">
      <c r="A127" s="156"/>
      <c r="B127" s="156"/>
      <c r="C127" s="156"/>
      <c r="D127" s="156" t="s">
        <v>149</v>
      </c>
      <c r="E127" s="156"/>
      <c r="F127" s="167"/>
      <c r="G127" s="159">
        <f>ROUND((SUM(L122:L126))/1,2)</f>
        <v>0</v>
      </c>
      <c r="H127" s="159">
        <f>ROUND((SUM(M122:M126))/1,2)</f>
        <v>0</v>
      </c>
      <c r="I127" s="159">
        <f>ROUND((SUM(I122:I126))/1,2)</f>
        <v>0</v>
      </c>
      <c r="J127" s="156"/>
      <c r="K127" s="156"/>
      <c r="L127" s="156">
        <f>ROUND((SUM(L122:L126))/1,2)</f>
        <v>0</v>
      </c>
      <c r="M127" s="156">
        <f>ROUND((SUM(M122:M126))/1,2)</f>
        <v>0</v>
      </c>
      <c r="N127" s="156"/>
      <c r="O127" s="156"/>
      <c r="P127" s="174">
        <f>ROUND((SUM(P122:P126))/1,2)</f>
        <v>0.23</v>
      </c>
      <c r="Q127" s="153"/>
      <c r="R127" s="153"/>
      <c r="S127" s="174">
        <f>ROUND((SUM(S122:S126))/1,2)</f>
        <v>0</v>
      </c>
      <c r="T127" s="153"/>
      <c r="U127" s="153"/>
      <c r="V127" s="153"/>
      <c r="W127" s="153"/>
      <c r="X127" s="153"/>
      <c r="Y127" s="153"/>
      <c r="Z127" s="153"/>
    </row>
    <row r="128" spans="1:26">
      <c r="A128" s="1"/>
      <c r="B128" s="1"/>
      <c r="C128" s="1"/>
      <c r="D128" s="1"/>
      <c r="E128" s="1"/>
      <c r="F128" s="163"/>
      <c r="G128" s="149"/>
      <c r="H128" s="149"/>
      <c r="I128" s="149"/>
      <c r="J128" s="1"/>
      <c r="K128" s="1"/>
      <c r="L128" s="1"/>
      <c r="M128" s="1"/>
      <c r="N128" s="1"/>
      <c r="O128" s="1"/>
      <c r="P128" s="1"/>
      <c r="S128" s="1"/>
    </row>
    <row r="129" spans="1:26">
      <c r="A129" s="156"/>
      <c r="B129" s="156"/>
      <c r="C129" s="156"/>
      <c r="D129" s="156" t="s">
        <v>421</v>
      </c>
      <c r="E129" s="156"/>
      <c r="F129" s="167"/>
      <c r="G129" s="157"/>
      <c r="H129" s="157"/>
      <c r="I129" s="157"/>
      <c r="J129" s="156"/>
      <c r="K129" s="156"/>
      <c r="L129" s="156"/>
      <c r="M129" s="156"/>
      <c r="N129" s="156"/>
      <c r="O129" s="156"/>
      <c r="P129" s="156"/>
      <c r="Q129" s="153"/>
      <c r="R129" s="153"/>
      <c r="S129" s="156"/>
      <c r="T129" s="153"/>
      <c r="U129" s="153"/>
      <c r="V129" s="153"/>
      <c r="W129" s="153"/>
      <c r="X129" s="153"/>
      <c r="Y129" s="153"/>
      <c r="Z129" s="153"/>
    </row>
    <row r="130" spans="1:26" ht="24.95" customHeight="1">
      <c r="A130" s="171"/>
      <c r="B130" s="168" t="s">
        <v>554</v>
      </c>
      <c r="C130" s="172" t="s">
        <v>555</v>
      </c>
      <c r="D130" s="168" t="s">
        <v>556</v>
      </c>
      <c r="E130" s="168" t="s">
        <v>86</v>
      </c>
      <c r="F130" s="169">
        <v>9.8000000000000007</v>
      </c>
      <c r="G130" s="170"/>
      <c r="H130" s="170"/>
      <c r="I130" s="170">
        <f>ROUND(F130*(G130+H130),2)</f>
        <v>0</v>
      </c>
      <c r="J130" s="168">
        <f>ROUND(F130*(N130),2)</f>
        <v>107.41</v>
      </c>
      <c r="K130" s="1">
        <f>ROUND(F130*(O130),2)</f>
        <v>0</v>
      </c>
      <c r="L130" s="1">
        <f>ROUND(F130*(G130),2)</f>
        <v>0</v>
      </c>
      <c r="M130" s="1"/>
      <c r="N130" s="1">
        <v>10.96</v>
      </c>
      <c r="O130" s="1"/>
      <c r="P130" s="167">
        <f>ROUND(F130*(R130),3)</f>
        <v>4.8000000000000001E-2</v>
      </c>
      <c r="Q130" s="173"/>
      <c r="R130" s="173">
        <v>4.9100000000000003E-3</v>
      </c>
      <c r="S130" s="167"/>
      <c r="Z130">
        <v>0</v>
      </c>
    </row>
    <row r="131" spans="1:26" ht="24.95" customHeight="1">
      <c r="A131" s="171"/>
      <c r="B131" s="168" t="s">
        <v>438</v>
      </c>
      <c r="C131" s="172" t="s">
        <v>557</v>
      </c>
      <c r="D131" s="168" t="s">
        <v>558</v>
      </c>
      <c r="E131" s="168" t="s">
        <v>95</v>
      </c>
      <c r="F131" s="169">
        <v>9.9960000000000004</v>
      </c>
      <c r="G131" s="170"/>
      <c r="H131" s="170"/>
      <c r="I131" s="170">
        <f>ROUND(F131*(G131+H131),2)</f>
        <v>0</v>
      </c>
      <c r="J131" s="168">
        <f>ROUND(F131*(N131),2)</f>
        <v>185.63</v>
      </c>
      <c r="K131" s="1">
        <f>ROUND(F131*(O131),2)</f>
        <v>0</v>
      </c>
      <c r="L131" s="1"/>
      <c r="M131" s="1">
        <f>ROUND(F131*(H131),2)</f>
        <v>0</v>
      </c>
      <c r="N131" s="1">
        <v>18.57</v>
      </c>
      <c r="O131" s="1"/>
      <c r="P131" s="167"/>
      <c r="Q131" s="173"/>
      <c r="R131" s="173"/>
      <c r="S131" s="167"/>
      <c r="Z131">
        <v>0</v>
      </c>
    </row>
    <row r="132" spans="1:26" ht="24.95" customHeight="1">
      <c r="A132" s="171"/>
      <c r="B132" s="168" t="s">
        <v>554</v>
      </c>
      <c r="C132" s="172" t="s">
        <v>559</v>
      </c>
      <c r="D132" s="168" t="s">
        <v>560</v>
      </c>
      <c r="E132" s="168" t="s">
        <v>127</v>
      </c>
      <c r="F132" s="169">
        <v>4.8118000000000008E-2</v>
      </c>
      <c r="G132" s="170"/>
      <c r="H132" s="170"/>
      <c r="I132" s="170">
        <f>ROUND(F132*(G132+H132),2)</f>
        <v>0</v>
      </c>
      <c r="J132" s="168">
        <f>ROUND(F132*(N132),2)</f>
        <v>0.85</v>
      </c>
      <c r="K132" s="1">
        <f>ROUND(F132*(O132),2)</f>
        <v>0</v>
      </c>
      <c r="L132" s="1">
        <f>ROUND(F132*(G132),2)</f>
        <v>0</v>
      </c>
      <c r="M132" s="1"/>
      <c r="N132" s="1">
        <v>17.579999999999998</v>
      </c>
      <c r="O132" s="1"/>
      <c r="P132" s="167"/>
      <c r="Q132" s="173"/>
      <c r="R132" s="173"/>
      <c r="S132" s="167"/>
      <c r="Z132">
        <v>0</v>
      </c>
    </row>
    <row r="133" spans="1:26">
      <c r="A133" s="156"/>
      <c r="B133" s="156"/>
      <c r="C133" s="156"/>
      <c r="D133" s="156" t="s">
        <v>421</v>
      </c>
      <c r="E133" s="156"/>
      <c r="F133" s="167"/>
      <c r="G133" s="159">
        <f>ROUND((SUM(L129:L132))/1,2)</f>
        <v>0</v>
      </c>
      <c r="H133" s="159">
        <f>ROUND((SUM(M129:M132))/1,2)</f>
        <v>0</v>
      </c>
      <c r="I133" s="159">
        <f>ROUND((SUM(I129:I132))/1,2)</f>
        <v>0</v>
      </c>
      <c r="J133" s="156"/>
      <c r="K133" s="156"/>
      <c r="L133" s="156">
        <f>ROUND((SUM(L129:L132))/1,2)</f>
        <v>0</v>
      </c>
      <c r="M133" s="156">
        <f>ROUND((SUM(M129:M132))/1,2)</f>
        <v>0</v>
      </c>
      <c r="N133" s="156"/>
      <c r="O133" s="156"/>
      <c r="P133" s="174">
        <f>ROUND((SUM(P129:P132))/1,2)</f>
        <v>0.05</v>
      </c>
      <c r="Q133" s="153"/>
      <c r="R133" s="153"/>
      <c r="S133" s="174">
        <f>ROUND((SUM(S129:S132))/1,2)</f>
        <v>0</v>
      </c>
      <c r="T133" s="153"/>
      <c r="U133" s="153"/>
      <c r="V133" s="153"/>
      <c r="W133" s="153"/>
      <c r="X133" s="153"/>
      <c r="Y133" s="153"/>
      <c r="Z133" s="153"/>
    </row>
    <row r="134" spans="1:26">
      <c r="A134" s="1"/>
      <c r="B134" s="1"/>
      <c r="C134" s="1"/>
      <c r="D134" s="1"/>
      <c r="E134" s="1"/>
      <c r="F134" s="163"/>
      <c r="G134" s="149"/>
      <c r="H134" s="149"/>
      <c r="I134" s="149"/>
      <c r="J134" s="1"/>
      <c r="K134" s="1"/>
      <c r="L134" s="1"/>
      <c r="M134" s="1"/>
      <c r="N134" s="1"/>
      <c r="O134" s="1"/>
      <c r="P134" s="1"/>
      <c r="S134" s="1"/>
    </row>
    <row r="135" spans="1:26">
      <c r="A135" s="156"/>
      <c r="B135" s="156"/>
      <c r="C135" s="156"/>
      <c r="D135" s="156" t="s">
        <v>422</v>
      </c>
      <c r="E135" s="156"/>
      <c r="F135" s="167"/>
      <c r="G135" s="157"/>
      <c r="H135" s="157"/>
      <c r="I135" s="157"/>
      <c r="J135" s="156"/>
      <c r="K135" s="156"/>
      <c r="L135" s="156"/>
      <c r="M135" s="156"/>
      <c r="N135" s="156"/>
      <c r="O135" s="156"/>
      <c r="P135" s="156"/>
      <c r="Q135" s="153"/>
      <c r="R135" s="153"/>
      <c r="S135" s="156"/>
      <c r="T135" s="153"/>
      <c r="U135" s="153"/>
      <c r="V135" s="153"/>
      <c r="W135" s="153"/>
      <c r="X135" s="153"/>
      <c r="Y135" s="153"/>
      <c r="Z135" s="153"/>
    </row>
    <row r="136" spans="1:26" ht="24.95" customHeight="1">
      <c r="A136" s="171"/>
      <c r="B136" s="168" t="s">
        <v>561</v>
      </c>
      <c r="C136" s="172" t="s">
        <v>562</v>
      </c>
      <c r="D136" s="168" t="s">
        <v>563</v>
      </c>
      <c r="E136" s="168" t="s">
        <v>86</v>
      </c>
      <c r="F136" s="169">
        <v>106.026</v>
      </c>
      <c r="G136" s="170"/>
      <c r="H136" s="170"/>
      <c r="I136" s="170">
        <f>ROUND(F136*(G136+H136),2)</f>
        <v>0</v>
      </c>
      <c r="J136" s="168">
        <f>ROUND(F136*(N136),2)</f>
        <v>1894.68</v>
      </c>
      <c r="K136" s="1">
        <f>ROUND(F136*(O136),2)</f>
        <v>0</v>
      </c>
      <c r="L136" s="1">
        <f>ROUND(F136*(G136),2)</f>
        <v>0</v>
      </c>
      <c r="M136" s="1"/>
      <c r="N136" s="1">
        <v>17.87</v>
      </c>
      <c r="O136" s="1"/>
      <c r="P136" s="167">
        <f>ROUND(F136*(R136),3)</f>
        <v>5.2999999999999999E-2</v>
      </c>
      <c r="Q136" s="173"/>
      <c r="R136" s="173">
        <v>4.9830600000000001E-4</v>
      </c>
      <c r="S136" s="167"/>
      <c r="Z136">
        <v>0</v>
      </c>
    </row>
    <row r="137" spans="1:26" ht="24.95" customHeight="1">
      <c r="A137" s="171"/>
      <c r="B137" s="168" t="s">
        <v>564</v>
      </c>
      <c r="C137" s="172" t="s">
        <v>565</v>
      </c>
      <c r="D137" s="168" t="s">
        <v>566</v>
      </c>
      <c r="E137" s="168" t="s">
        <v>86</v>
      </c>
      <c r="F137" s="169">
        <v>108.14652</v>
      </c>
      <c r="G137" s="170"/>
      <c r="H137" s="170"/>
      <c r="I137" s="170">
        <f>ROUND(F137*(G137+H137),2)</f>
        <v>0</v>
      </c>
      <c r="J137" s="168">
        <f>ROUND(F137*(N137),2)</f>
        <v>1562.72</v>
      </c>
      <c r="K137" s="1">
        <f>ROUND(F137*(O137),2)</f>
        <v>0</v>
      </c>
      <c r="L137" s="1"/>
      <c r="M137" s="1">
        <f>ROUND(F137*(H137),2)</f>
        <v>0</v>
      </c>
      <c r="N137" s="1">
        <v>14.45</v>
      </c>
      <c r="O137" s="1"/>
      <c r="P137" s="167">
        <f>ROUND(F137*(R137),3)</f>
        <v>1.59</v>
      </c>
      <c r="Q137" s="173"/>
      <c r="R137" s="173">
        <v>1.47E-2</v>
      </c>
      <c r="S137" s="167"/>
      <c r="Z137">
        <v>0</v>
      </c>
    </row>
    <row r="138" spans="1:26" ht="24.95" customHeight="1">
      <c r="A138" s="171"/>
      <c r="B138" s="168" t="s">
        <v>567</v>
      </c>
      <c r="C138" s="172" t="s">
        <v>568</v>
      </c>
      <c r="D138" s="168" t="s">
        <v>569</v>
      </c>
      <c r="E138" s="168" t="s">
        <v>169</v>
      </c>
      <c r="F138" s="169">
        <v>156</v>
      </c>
      <c r="G138" s="170"/>
      <c r="H138" s="170"/>
      <c r="I138" s="170">
        <f>ROUND(F138*(G138+H138),2)</f>
        <v>0</v>
      </c>
      <c r="J138" s="168">
        <f>ROUND(F138*(N138),2)</f>
        <v>340.08</v>
      </c>
      <c r="K138" s="1">
        <f>ROUND(F138*(O138),2)</f>
        <v>0</v>
      </c>
      <c r="L138" s="1">
        <f>ROUND(F138*(G138),2)</f>
        <v>0</v>
      </c>
      <c r="M138" s="1"/>
      <c r="N138" s="1">
        <v>2.1800000000000002</v>
      </c>
      <c r="O138" s="1"/>
      <c r="P138" s="167">
        <f>ROUND(F138*(R138),3)</f>
        <v>0.16800000000000001</v>
      </c>
      <c r="Q138" s="173"/>
      <c r="R138" s="173">
        <v>1.0796250000000001E-3</v>
      </c>
      <c r="S138" s="167">
        <f>ROUND(F138*(X138),3)</f>
        <v>0.156</v>
      </c>
      <c r="X138">
        <v>1E-3</v>
      </c>
      <c r="Z138">
        <v>0</v>
      </c>
    </row>
    <row r="139" spans="1:26" ht="24.95" customHeight="1">
      <c r="A139" s="171"/>
      <c r="B139" s="168" t="s">
        <v>561</v>
      </c>
      <c r="C139" s="172" t="s">
        <v>570</v>
      </c>
      <c r="D139" s="168" t="s">
        <v>571</v>
      </c>
      <c r="E139" s="168" t="s">
        <v>127</v>
      </c>
      <c r="F139" s="169">
        <v>1.8110087359559999</v>
      </c>
      <c r="G139" s="170"/>
      <c r="H139" s="170"/>
      <c r="I139" s="170">
        <f>ROUND(F139*(G139+H139),2)</f>
        <v>0</v>
      </c>
      <c r="J139" s="168">
        <f>ROUND(F139*(N139),2)</f>
        <v>31.84</v>
      </c>
      <c r="K139" s="1">
        <f>ROUND(F139*(O139),2)</f>
        <v>0</v>
      </c>
      <c r="L139" s="1">
        <f>ROUND(F139*(G139),2)</f>
        <v>0</v>
      </c>
      <c r="M139" s="1"/>
      <c r="N139" s="1">
        <v>17.579999999999998</v>
      </c>
      <c r="O139" s="1"/>
      <c r="P139" s="167"/>
      <c r="Q139" s="173"/>
      <c r="R139" s="173"/>
      <c r="S139" s="167"/>
      <c r="Z139">
        <v>0</v>
      </c>
    </row>
    <row r="140" spans="1:26">
      <c r="A140" s="156"/>
      <c r="B140" s="156"/>
      <c r="C140" s="156"/>
      <c r="D140" s="156" t="s">
        <v>422</v>
      </c>
      <c r="E140" s="156"/>
      <c r="F140" s="167"/>
      <c r="G140" s="159">
        <f>ROUND((SUM(L135:L139))/1,2)</f>
        <v>0</v>
      </c>
      <c r="H140" s="159">
        <f>ROUND((SUM(M135:M139))/1,2)</f>
        <v>0</v>
      </c>
      <c r="I140" s="159">
        <f>ROUND((SUM(I135:I139))/1,2)</f>
        <v>0</v>
      </c>
      <c r="J140" s="156"/>
      <c r="K140" s="156"/>
      <c r="L140" s="156">
        <f>ROUND((SUM(L135:L139))/1,2)</f>
        <v>0</v>
      </c>
      <c r="M140" s="156">
        <f>ROUND((SUM(M135:M139))/1,2)</f>
        <v>0</v>
      </c>
      <c r="N140" s="156"/>
      <c r="O140" s="156"/>
      <c r="P140" s="174">
        <f>ROUND((SUM(P135:P139))/1,2)</f>
        <v>1.81</v>
      </c>
      <c r="Q140" s="153"/>
      <c r="R140" s="153"/>
      <c r="S140" s="174">
        <f>ROUND((SUM(S135:S139))/1,2)</f>
        <v>0.16</v>
      </c>
      <c r="T140" s="153"/>
      <c r="U140" s="153"/>
      <c r="V140" s="153"/>
      <c r="W140" s="153"/>
      <c r="X140" s="153"/>
      <c r="Y140" s="153"/>
      <c r="Z140" s="153"/>
    </row>
    <row r="141" spans="1:26">
      <c r="A141" s="1"/>
      <c r="B141" s="1"/>
      <c r="C141" s="1"/>
      <c r="D141" s="1"/>
      <c r="E141" s="1"/>
      <c r="F141" s="163"/>
      <c r="G141" s="149"/>
      <c r="H141" s="149"/>
      <c r="I141" s="149"/>
      <c r="J141" s="1"/>
      <c r="K141" s="1"/>
      <c r="L141" s="1"/>
      <c r="M141" s="1"/>
      <c r="N141" s="1"/>
      <c r="O141" s="1"/>
      <c r="P141" s="1"/>
      <c r="S141" s="1"/>
    </row>
    <row r="142" spans="1:26">
      <c r="A142" s="156"/>
      <c r="B142" s="156"/>
      <c r="C142" s="156"/>
      <c r="D142" s="156" t="s">
        <v>150</v>
      </c>
      <c r="E142" s="156"/>
      <c r="F142" s="167"/>
      <c r="G142" s="157"/>
      <c r="H142" s="157"/>
      <c r="I142" s="157"/>
      <c r="J142" s="156"/>
      <c r="K142" s="156"/>
      <c r="L142" s="156"/>
      <c r="M142" s="156"/>
      <c r="N142" s="156"/>
      <c r="O142" s="156"/>
      <c r="P142" s="156"/>
      <c r="Q142" s="153"/>
      <c r="R142" s="153"/>
      <c r="S142" s="156"/>
      <c r="T142" s="153"/>
      <c r="U142" s="153"/>
      <c r="V142" s="153"/>
      <c r="W142" s="153"/>
      <c r="X142" s="153"/>
      <c r="Y142" s="153"/>
      <c r="Z142" s="153"/>
    </row>
    <row r="143" spans="1:26" ht="24.95" customHeight="1">
      <c r="A143" s="171"/>
      <c r="B143" s="168" t="s">
        <v>272</v>
      </c>
      <c r="C143" s="172" t="s">
        <v>572</v>
      </c>
      <c r="D143" s="168" t="s">
        <v>1097</v>
      </c>
      <c r="E143" s="168" t="s">
        <v>86</v>
      </c>
      <c r="F143" s="169">
        <v>9.8000000000000007</v>
      </c>
      <c r="G143" s="170"/>
      <c r="H143" s="170"/>
      <c r="I143" s="170">
        <f>ROUND(F143*(G143+H143),2)</f>
        <v>0</v>
      </c>
      <c r="J143" s="168">
        <f>ROUND(F143*(N143),2)</f>
        <v>18.62</v>
      </c>
      <c r="K143" s="1">
        <f>ROUND(F143*(O143),2)</f>
        <v>0</v>
      </c>
      <c r="L143" s="1">
        <f>ROUND(F143*(G143),2)</f>
        <v>0</v>
      </c>
      <c r="M143" s="1"/>
      <c r="N143" s="1">
        <v>1.9</v>
      </c>
      <c r="O143" s="1"/>
      <c r="P143" s="167">
        <f>ROUND(F143*(R143),3)</f>
        <v>8.0000000000000002E-3</v>
      </c>
      <c r="Q143" s="173"/>
      <c r="R143" s="173">
        <v>8.0000000000000004E-4</v>
      </c>
      <c r="S143" s="167"/>
      <c r="Z143">
        <v>0</v>
      </c>
    </row>
    <row r="144" spans="1:26" ht="24.95" customHeight="1">
      <c r="A144" s="171"/>
      <c r="B144" s="168" t="s">
        <v>272</v>
      </c>
      <c r="C144" s="172" t="s">
        <v>573</v>
      </c>
      <c r="D144" s="168" t="s">
        <v>574</v>
      </c>
      <c r="E144" s="168" t="s">
        <v>86</v>
      </c>
      <c r="F144" s="169">
        <v>1625.1100000000001</v>
      </c>
      <c r="G144" s="170"/>
      <c r="H144" s="170"/>
      <c r="I144" s="170">
        <f>ROUND(F144*(G144+H144),2)</f>
        <v>0</v>
      </c>
      <c r="J144" s="168">
        <f>ROUND(F144*(N144),2)</f>
        <v>5444.12</v>
      </c>
      <c r="K144" s="1">
        <f>ROUND(F144*(O144),2)</f>
        <v>0</v>
      </c>
      <c r="L144" s="1">
        <f>ROUND(F144*(G144),2)</f>
        <v>0</v>
      </c>
      <c r="M144" s="1"/>
      <c r="N144" s="1">
        <v>3.35</v>
      </c>
      <c r="O144" s="1"/>
      <c r="P144" s="167">
        <f>ROUND(F144*(R144),3)</f>
        <v>0.878</v>
      </c>
      <c r="Q144" s="173"/>
      <c r="R144" s="173">
        <v>5.4000000000000001E-4</v>
      </c>
      <c r="S144" s="167"/>
      <c r="Z144">
        <v>0</v>
      </c>
    </row>
    <row r="145" spans="1:26" ht="24.95" customHeight="1">
      <c r="A145" s="171"/>
      <c r="B145" s="168" t="s">
        <v>272</v>
      </c>
      <c r="C145" s="172" t="s">
        <v>273</v>
      </c>
      <c r="D145" s="168" t="s">
        <v>274</v>
      </c>
      <c r="E145" s="168" t="s">
        <v>86</v>
      </c>
      <c r="F145" s="169">
        <v>2536.3030099999996</v>
      </c>
      <c r="G145" s="170"/>
      <c r="H145" s="170"/>
      <c r="I145" s="170">
        <f>ROUND(F145*(G145+H145),2)</f>
        <v>0</v>
      </c>
      <c r="J145" s="168">
        <f>ROUND(F145*(N145),2)</f>
        <v>7558.18</v>
      </c>
      <c r="K145" s="1">
        <f>ROUND(F145*(O145),2)</f>
        <v>0</v>
      </c>
      <c r="L145" s="1">
        <f>ROUND(F145*(G145),2)</f>
        <v>0</v>
      </c>
      <c r="M145" s="1"/>
      <c r="N145" s="1">
        <v>2.98</v>
      </c>
      <c r="O145" s="1"/>
      <c r="P145" s="167">
        <f>ROUND(F145*(R145),3)</f>
        <v>1.0149999999999999</v>
      </c>
      <c r="Q145" s="173"/>
      <c r="R145" s="173">
        <v>4.0000000000000002E-4</v>
      </c>
      <c r="S145" s="167"/>
      <c r="Z145">
        <v>0</v>
      </c>
    </row>
    <row r="146" spans="1:26" ht="24.95" customHeight="1">
      <c r="A146" s="171"/>
      <c r="B146" s="168" t="s">
        <v>272</v>
      </c>
      <c r="C146" s="172" t="s">
        <v>575</v>
      </c>
      <c r="D146" s="168" t="s">
        <v>576</v>
      </c>
      <c r="E146" s="168" t="s">
        <v>86</v>
      </c>
      <c r="F146" s="169">
        <v>720.22800000000007</v>
      </c>
      <c r="G146" s="170"/>
      <c r="H146" s="170"/>
      <c r="I146" s="170">
        <f>ROUND(F146*(G146+H146),2)</f>
        <v>0</v>
      </c>
      <c r="J146" s="168">
        <f>ROUND(F146*(N146),2)</f>
        <v>4278.1499999999996</v>
      </c>
      <c r="K146" s="1">
        <f>ROUND(F146*(O146),2)</f>
        <v>0</v>
      </c>
      <c r="L146" s="1">
        <f>ROUND(F146*(G146),2)</f>
        <v>0</v>
      </c>
      <c r="M146" s="1"/>
      <c r="N146" s="1">
        <v>5.9399999999999995</v>
      </c>
      <c r="O146" s="1"/>
      <c r="P146" s="167">
        <f>ROUND(F146*(R146),3)</f>
        <v>1.052</v>
      </c>
      <c r="Q146" s="173"/>
      <c r="R146" s="173">
        <v>1.4599999999999999E-3</v>
      </c>
      <c r="S146" s="167"/>
      <c r="Z146">
        <v>0</v>
      </c>
    </row>
    <row r="147" spans="1:26" ht="24.95" customHeight="1">
      <c r="A147" s="171"/>
      <c r="B147" s="168" t="s">
        <v>272</v>
      </c>
      <c r="C147" s="172" t="s">
        <v>577</v>
      </c>
      <c r="D147" s="168" t="s">
        <v>1098</v>
      </c>
      <c r="E147" s="168" t="s">
        <v>86</v>
      </c>
      <c r="F147" s="169">
        <v>3.2317999999999998</v>
      </c>
      <c r="G147" s="170"/>
      <c r="H147" s="170"/>
      <c r="I147" s="170">
        <f>ROUND(F147*(G147+H147),2)</f>
        <v>0</v>
      </c>
      <c r="J147" s="168">
        <f>ROUND(F147*(N147),2)</f>
        <v>10.08</v>
      </c>
      <c r="K147" s="1">
        <f>ROUND(F147*(O147),2)</f>
        <v>0</v>
      </c>
      <c r="L147" s="1">
        <f>ROUND(F147*(G147),2)</f>
        <v>0</v>
      </c>
      <c r="M147" s="1"/>
      <c r="N147" s="1">
        <v>3.12</v>
      </c>
      <c r="O147" s="1"/>
      <c r="P147" s="167">
        <f>ROUND(F147*(R147),3)</f>
        <v>1E-3</v>
      </c>
      <c r="Q147" s="173"/>
      <c r="R147" s="173">
        <v>4.4376799999999998E-4</v>
      </c>
      <c r="S147" s="167"/>
      <c r="Z147">
        <v>0</v>
      </c>
    </row>
    <row r="148" spans="1:26">
      <c r="A148" s="156"/>
      <c r="B148" s="156"/>
      <c r="C148" s="156"/>
      <c r="D148" s="156" t="s">
        <v>150</v>
      </c>
      <c r="E148" s="156"/>
      <c r="F148" s="167"/>
      <c r="G148" s="159">
        <f>ROUND((SUM(L142:L147))/1,2)</f>
        <v>0</v>
      </c>
      <c r="H148" s="159">
        <f>ROUND((SUM(M142:M147))/1,2)</f>
        <v>0</v>
      </c>
      <c r="I148" s="159">
        <f>ROUND((SUM(I142:I147))/1,2)</f>
        <v>0</v>
      </c>
      <c r="J148" s="156"/>
      <c r="K148" s="156"/>
      <c r="L148" s="156">
        <f>ROUND((SUM(L142:L147))/1,2)</f>
        <v>0</v>
      </c>
      <c r="M148" s="156">
        <f>ROUND((SUM(M142:M147))/1,2)</f>
        <v>0</v>
      </c>
      <c r="N148" s="156"/>
      <c r="O148" s="156"/>
      <c r="P148" s="174">
        <f>ROUND((SUM(P142:P147))/1,2)</f>
        <v>2.95</v>
      </c>
      <c r="Q148" s="153"/>
      <c r="R148" s="153"/>
      <c r="S148" s="174">
        <f>ROUND((SUM(S142:S147))/1,2)</f>
        <v>0</v>
      </c>
      <c r="T148" s="153"/>
      <c r="U148" s="153"/>
      <c r="V148" s="153"/>
      <c r="W148" s="153"/>
      <c r="X148" s="153"/>
      <c r="Y148" s="153"/>
      <c r="Z148" s="153"/>
    </row>
    <row r="149" spans="1:26">
      <c r="A149" s="1"/>
      <c r="B149" s="1"/>
      <c r="C149" s="1"/>
      <c r="D149" s="1"/>
      <c r="E149" s="1"/>
      <c r="F149" s="163"/>
      <c r="G149" s="149"/>
      <c r="H149" s="149"/>
      <c r="I149" s="149"/>
      <c r="J149" s="1"/>
      <c r="K149" s="1"/>
      <c r="L149" s="1"/>
      <c r="M149" s="1"/>
      <c r="N149" s="1"/>
      <c r="O149" s="1"/>
      <c r="P149" s="1"/>
      <c r="S149" s="1"/>
    </row>
    <row r="150" spans="1:26">
      <c r="A150" s="156"/>
      <c r="B150" s="156"/>
      <c r="C150" s="156"/>
      <c r="D150" s="156" t="s">
        <v>423</v>
      </c>
      <c r="E150" s="156"/>
      <c r="F150" s="167"/>
      <c r="G150" s="157"/>
      <c r="H150" s="157"/>
      <c r="I150" s="157"/>
      <c r="J150" s="156"/>
      <c r="K150" s="156"/>
      <c r="L150" s="156"/>
      <c r="M150" s="156"/>
      <c r="N150" s="156"/>
      <c r="O150" s="156"/>
      <c r="P150" s="156"/>
      <c r="Q150" s="153"/>
      <c r="R150" s="153"/>
      <c r="S150" s="156"/>
      <c r="T150" s="153"/>
      <c r="U150" s="153"/>
      <c r="V150" s="153"/>
      <c r="W150" s="153"/>
      <c r="X150" s="153"/>
      <c r="Y150" s="153"/>
      <c r="Z150" s="153"/>
    </row>
    <row r="151" spans="1:26" ht="24.95" customHeight="1">
      <c r="A151" s="171"/>
      <c r="B151" s="168" t="s">
        <v>578</v>
      </c>
      <c r="C151" s="172" t="s">
        <v>579</v>
      </c>
      <c r="D151" s="168" t="s">
        <v>580</v>
      </c>
      <c r="E151" s="168" t="s">
        <v>86</v>
      </c>
      <c r="F151" s="169">
        <v>1624.51</v>
      </c>
      <c r="G151" s="170"/>
      <c r="H151" s="170"/>
      <c r="I151" s="170">
        <f>ROUND(F151*(G151+H151),2)</f>
        <v>0</v>
      </c>
      <c r="J151" s="168">
        <f>ROUND(F151*(N151),2)</f>
        <v>1023.44</v>
      </c>
      <c r="K151" s="1">
        <f>ROUND(F151*(O151),2)</f>
        <v>0</v>
      </c>
      <c r="L151" s="1">
        <f>ROUND(F151*(G151),2)</f>
        <v>0</v>
      </c>
      <c r="M151" s="1"/>
      <c r="N151" s="1">
        <v>0.63</v>
      </c>
      <c r="O151" s="1"/>
      <c r="P151" s="167">
        <f>ROUND(F151*(R151),3)</f>
        <v>0.24399999999999999</v>
      </c>
      <c r="Q151" s="173"/>
      <c r="R151" s="173">
        <v>1.4999999999999999E-4</v>
      </c>
      <c r="S151" s="167"/>
      <c r="Z151">
        <v>0</v>
      </c>
    </row>
    <row r="152" spans="1:26">
      <c r="A152" s="156"/>
      <c r="B152" s="156"/>
      <c r="C152" s="156"/>
      <c r="D152" s="156" t="s">
        <v>423</v>
      </c>
      <c r="E152" s="156"/>
      <c r="F152" s="167"/>
      <c r="G152" s="159">
        <f>ROUND((SUM(L150:L151))/1,2)</f>
        <v>0</v>
      </c>
      <c r="H152" s="159">
        <f>ROUND((SUM(M150:M151))/1,2)</f>
        <v>0</v>
      </c>
      <c r="I152" s="159">
        <f>ROUND((SUM(I150:I151))/1,2)</f>
        <v>0</v>
      </c>
      <c r="J152" s="156"/>
      <c r="K152" s="156"/>
      <c r="L152" s="156">
        <f>ROUND((SUM(L150:L151))/1,2)</f>
        <v>0</v>
      </c>
      <c r="M152" s="156">
        <f>ROUND((SUM(M150:M151))/1,2)</f>
        <v>0</v>
      </c>
      <c r="N152" s="156"/>
      <c r="O152" s="156"/>
      <c r="P152" s="174">
        <f>ROUND((SUM(P150:P151))/1,2)</f>
        <v>0.24</v>
      </c>
      <c r="Q152" s="153"/>
      <c r="R152" s="153"/>
      <c r="S152" s="174">
        <f>ROUND((SUM(S150:S151))/1,2)</f>
        <v>0</v>
      </c>
      <c r="T152" s="153"/>
      <c r="U152" s="153"/>
      <c r="V152" s="153"/>
      <c r="W152" s="153"/>
      <c r="X152" s="153"/>
      <c r="Y152" s="153"/>
      <c r="Z152" s="153"/>
    </row>
    <row r="153" spans="1:26">
      <c r="A153" s="1"/>
      <c r="B153" s="1"/>
      <c r="C153" s="1"/>
      <c r="D153" s="1"/>
      <c r="E153" s="1"/>
      <c r="F153" s="163"/>
      <c r="G153" s="149"/>
      <c r="H153" s="149"/>
      <c r="I153" s="149"/>
      <c r="J153" s="1"/>
      <c r="K153" s="1"/>
      <c r="L153" s="1"/>
      <c r="M153" s="1"/>
      <c r="N153" s="1"/>
      <c r="O153" s="1"/>
      <c r="P153" s="1"/>
      <c r="S153" s="1"/>
    </row>
    <row r="154" spans="1:26">
      <c r="A154" s="156"/>
      <c r="B154" s="156"/>
      <c r="C154" s="156"/>
      <c r="D154" s="2" t="s">
        <v>147</v>
      </c>
      <c r="E154" s="156"/>
      <c r="F154" s="167"/>
      <c r="G154" s="159">
        <f>ROUND((SUM(L83:L153))/2,2)</f>
        <v>0</v>
      </c>
      <c r="H154" s="159">
        <f>ROUND((SUM(M83:M153))/2,2)</f>
        <v>0</v>
      </c>
      <c r="I154" s="159">
        <f>ROUND((SUM(I83:I153))/2,2)</f>
        <v>0</v>
      </c>
      <c r="J154" s="157"/>
      <c r="K154" s="156"/>
      <c r="L154" s="157">
        <f>ROUND((SUM(L83:L153))/2,2)</f>
        <v>0</v>
      </c>
      <c r="M154" s="157">
        <f>ROUND((SUM(M83:M153))/2,2)</f>
        <v>0</v>
      </c>
      <c r="N154" s="156"/>
      <c r="O154" s="156"/>
      <c r="P154" s="174">
        <f>ROUND((SUM(P83:P153))/2,2)</f>
        <v>5.79</v>
      </c>
      <c r="S154" s="174">
        <f>ROUND((SUM(S83:S153))/2,2)</f>
        <v>0.16</v>
      </c>
    </row>
    <row r="155" spans="1:26">
      <c r="A155" s="1"/>
      <c r="B155" s="1"/>
      <c r="C155" s="1"/>
      <c r="D155" s="1"/>
      <c r="E155" s="1"/>
      <c r="F155" s="163"/>
      <c r="G155" s="149"/>
      <c r="H155" s="149"/>
      <c r="I155" s="149"/>
      <c r="J155" s="1"/>
      <c r="K155" s="1"/>
      <c r="L155" s="1"/>
      <c r="M155" s="1"/>
      <c r="N155" s="1"/>
      <c r="O155" s="1"/>
      <c r="P155" s="1"/>
      <c r="S155" s="1"/>
    </row>
    <row r="156" spans="1:26">
      <c r="A156" s="156"/>
      <c r="B156" s="156"/>
      <c r="C156" s="156"/>
      <c r="D156" s="2" t="s">
        <v>424</v>
      </c>
      <c r="E156" s="156"/>
      <c r="F156" s="167"/>
      <c r="G156" s="157"/>
      <c r="H156" s="157"/>
      <c r="I156" s="157"/>
      <c r="J156" s="156"/>
      <c r="K156" s="156"/>
      <c r="L156" s="156"/>
      <c r="M156" s="156"/>
      <c r="N156" s="156"/>
      <c r="O156" s="156"/>
      <c r="P156" s="156"/>
      <c r="Q156" s="153"/>
      <c r="R156" s="153"/>
      <c r="S156" s="156"/>
      <c r="T156" s="153"/>
      <c r="U156" s="153"/>
      <c r="V156" s="153"/>
      <c r="W156" s="153"/>
      <c r="X156" s="153"/>
      <c r="Y156" s="153"/>
      <c r="Z156" s="153"/>
    </row>
    <row r="157" spans="1:26">
      <c r="A157" s="156"/>
      <c r="B157" s="156"/>
      <c r="C157" s="156"/>
      <c r="D157" s="156" t="s">
        <v>425</v>
      </c>
      <c r="E157" s="156"/>
      <c r="F157" s="167"/>
      <c r="G157" s="157"/>
      <c r="H157" s="157"/>
      <c r="I157" s="157"/>
      <c r="J157" s="156"/>
      <c r="K157" s="156"/>
      <c r="L157" s="156"/>
      <c r="M157" s="156"/>
      <c r="N157" s="156"/>
      <c r="O157" s="156"/>
      <c r="P157" s="156"/>
      <c r="Q157" s="153"/>
      <c r="R157" s="153"/>
      <c r="S157" s="156"/>
      <c r="T157" s="153"/>
      <c r="U157" s="153"/>
      <c r="V157" s="153"/>
      <c r="W157" s="153"/>
      <c r="X157" s="153"/>
      <c r="Y157" s="153"/>
      <c r="Z157" s="153"/>
    </row>
    <row r="158" spans="1:26" ht="24.95" customHeight="1">
      <c r="A158" s="171"/>
      <c r="B158" s="168" t="s">
        <v>340</v>
      </c>
      <c r="C158" s="172" t="s">
        <v>581</v>
      </c>
      <c r="D158" s="168" t="s">
        <v>582</v>
      </c>
      <c r="E158" s="168" t="s">
        <v>583</v>
      </c>
      <c r="F158" s="169">
        <v>25</v>
      </c>
      <c r="G158" s="170"/>
      <c r="H158" s="170"/>
      <c r="I158" s="170">
        <f>ROUND(F158*(G158+H158),2)</f>
        <v>0</v>
      </c>
      <c r="J158" s="168">
        <f>ROUND(F158*(N158),2)</f>
        <v>256.25</v>
      </c>
      <c r="K158" s="1">
        <f>ROUND(F158*(O158),2)</f>
        <v>0</v>
      </c>
      <c r="L158" s="1">
        <f>ROUND(F158*(G158),2)</f>
        <v>0</v>
      </c>
      <c r="M158" s="1"/>
      <c r="N158" s="1">
        <v>10.25</v>
      </c>
      <c r="O158" s="1"/>
      <c r="P158" s="167"/>
      <c r="Q158" s="173"/>
      <c r="R158" s="173"/>
      <c r="S158" s="167"/>
      <c r="Z158">
        <v>0</v>
      </c>
    </row>
    <row r="159" spans="1:26">
      <c r="A159" s="156"/>
      <c r="B159" s="156"/>
      <c r="C159" s="156"/>
      <c r="D159" s="156" t="s">
        <v>425</v>
      </c>
      <c r="E159" s="156"/>
      <c r="F159" s="167"/>
      <c r="G159" s="159">
        <f>ROUND((SUM(L157:L158))/1,2)</f>
        <v>0</v>
      </c>
      <c r="H159" s="159">
        <f>ROUND((SUM(M157:M158))/1,2)</f>
        <v>0</v>
      </c>
      <c r="I159" s="159">
        <f>ROUND((SUM(I157:I158))/1,2)</f>
        <v>0</v>
      </c>
      <c r="J159" s="156"/>
      <c r="K159" s="156"/>
      <c r="L159" s="156">
        <f>ROUND((SUM(L157:L158))/1,2)</f>
        <v>0</v>
      </c>
      <c r="M159" s="156">
        <f>ROUND((SUM(M157:M158))/1,2)</f>
        <v>0</v>
      </c>
      <c r="N159" s="156"/>
      <c r="O159" s="156"/>
      <c r="P159" s="174">
        <f>ROUND((SUM(P157:P158))/1,2)</f>
        <v>0</v>
      </c>
      <c r="Q159" s="153"/>
      <c r="R159" s="153"/>
      <c r="S159" s="174">
        <f>ROUND((SUM(S157:S158))/1,2)</f>
        <v>0</v>
      </c>
      <c r="T159" s="153"/>
      <c r="U159" s="153"/>
      <c r="V159" s="153"/>
      <c r="W159" s="153"/>
      <c r="X159" s="153"/>
      <c r="Y159" s="153"/>
      <c r="Z159" s="153"/>
    </row>
    <row r="160" spans="1:26">
      <c r="A160" s="1"/>
      <c r="B160" s="1"/>
      <c r="C160" s="1"/>
      <c r="D160" s="1"/>
      <c r="E160" s="1"/>
      <c r="F160" s="163"/>
      <c r="G160" s="149"/>
      <c r="H160" s="149"/>
      <c r="I160" s="149"/>
      <c r="J160" s="1"/>
      <c r="K160" s="1"/>
      <c r="L160" s="1"/>
      <c r="M160" s="1"/>
      <c r="N160" s="1"/>
      <c r="O160" s="1"/>
      <c r="P160" s="1"/>
      <c r="S160" s="1"/>
    </row>
    <row r="161" spans="1:26">
      <c r="A161" s="156"/>
      <c r="B161" s="156"/>
      <c r="C161" s="156"/>
      <c r="D161" s="156" t="s">
        <v>426</v>
      </c>
      <c r="E161" s="156"/>
      <c r="F161" s="167"/>
      <c r="G161" s="157"/>
      <c r="H161" s="157"/>
      <c r="I161" s="157"/>
      <c r="J161" s="156"/>
      <c r="K161" s="156"/>
      <c r="L161" s="156"/>
      <c r="M161" s="156"/>
      <c r="N161" s="156"/>
      <c r="O161" s="156"/>
      <c r="P161" s="156"/>
      <c r="Q161" s="153"/>
      <c r="R161" s="153"/>
      <c r="S161" s="156"/>
      <c r="T161" s="153"/>
      <c r="U161" s="153"/>
      <c r="V161" s="153"/>
      <c r="W161" s="153"/>
      <c r="X161" s="153"/>
      <c r="Y161" s="153"/>
      <c r="Z161" s="153"/>
    </row>
    <row r="162" spans="1:26" ht="24.95" customHeight="1">
      <c r="A162" s="171"/>
      <c r="B162" s="168" t="s">
        <v>584</v>
      </c>
      <c r="C162" s="172" t="s">
        <v>585</v>
      </c>
      <c r="D162" s="168" t="s">
        <v>586</v>
      </c>
      <c r="E162" s="168" t="s">
        <v>267</v>
      </c>
      <c r="F162" s="169">
        <v>1932.94</v>
      </c>
      <c r="G162" s="170"/>
      <c r="H162" s="170"/>
      <c r="I162" s="170">
        <f>ROUND(F162*(G162+H162),2)</f>
        <v>0</v>
      </c>
      <c r="J162" s="168">
        <f>ROUND(F162*(N162),2)</f>
        <v>618.54</v>
      </c>
      <c r="K162" s="1">
        <f>ROUND(F162*(O162),2)</f>
        <v>0</v>
      </c>
      <c r="L162" s="1">
        <f>ROUND(F162*(G162),2)</f>
        <v>0</v>
      </c>
      <c r="M162" s="1"/>
      <c r="N162" s="1">
        <v>0.32</v>
      </c>
      <c r="O162" s="1"/>
      <c r="P162" s="167"/>
      <c r="Q162" s="173"/>
      <c r="R162" s="173"/>
      <c r="S162" s="167"/>
      <c r="Z162">
        <v>0</v>
      </c>
    </row>
    <row r="163" spans="1:26" ht="24.95" customHeight="1">
      <c r="A163" s="171"/>
      <c r="B163" s="168" t="s">
        <v>584</v>
      </c>
      <c r="C163" s="172" t="s">
        <v>587</v>
      </c>
      <c r="D163" s="168" t="s">
        <v>588</v>
      </c>
      <c r="E163" s="168" t="s">
        <v>267</v>
      </c>
      <c r="F163" s="169">
        <v>816.15</v>
      </c>
      <c r="G163" s="170"/>
      <c r="H163" s="170"/>
      <c r="I163" s="170">
        <f>ROUND(F163*(G163+H163),2)</f>
        <v>0</v>
      </c>
      <c r="J163" s="168">
        <f>ROUND(F163*(N163),2)</f>
        <v>375.43</v>
      </c>
      <c r="K163" s="1">
        <f>ROUND(F163*(O163),2)</f>
        <v>0</v>
      </c>
      <c r="L163" s="1">
        <f>ROUND(F163*(G163),2)</f>
        <v>0</v>
      </c>
      <c r="M163" s="1"/>
      <c r="N163" s="1">
        <v>0.46</v>
      </c>
      <c r="O163" s="1"/>
      <c r="P163" s="167"/>
      <c r="Q163" s="173"/>
      <c r="R163" s="173"/>
      <c r="S163" s="167"/>
      <c r="Z163">
        <v>0</v>
      </c>
    </row>
    <row r="164" spans="1:26" ht="35.1" customHeight="1">
      <c r="A164" s="171"/>
      <c r="B164" s="168" t="s">
        <v>173</v>
      </c>
      <c r="C164" s="172" t="s">
        <v>268</v>
      </c>
      <c r="D164" s="168" t="s">
        <v>589</v>
      </c>
      <c r="E164" s="168" t="s">
        <v>267</v>
      </c>
      <c r="F164" s="169">
        <v>1932.94</v>
      </c>
      <c r="G164" s="170"/>
      <c r="H164" s="170"/>
      <c r="I164" s="170">
        <f>ROUND(F164*(G164+H164),2)</f>
        <v>0</v>
      </c>
      <c r="J164" s="168">
        <f>ROUND(F164*(N164),2)</f>
        <v>9626.0400000000009</v>
      </c>
      <c r="K164" s="1">
        <f>ROUND(F164*(O164),2)</f>
        <v>0</v>
      </c>
      <c r="L164" s="1"/>
      <c r="M164" s="1">
        <f>ROUND(F164*(H164),2)</f>
        <v>0</v>
      </c>
      <c r="N164" s="1">
        <v>4.9800000000000004</v>
      </c>
      <c r="O164" s="1"/>
      <c r="P164" s="167">
        <f>ROUND(F164*(R164),3)</f>
        <v>1.9330000000000001</v>
      </c>
      <c r="Q164" s="173"/>
      <c r="R164" s="173">
        <v>1E-3</v>
      </c>
      <c r="S164" s="167"/>
      <c r="Z164">
        <v>0</v>
      </c>
    </row>
    <row r="165" spans="1:26" ht="24.95" customHeight="1">
      <c r="A165" s="171"/>
      <c r="B165" s="168" t="s">
        <v>173</v>
      </c>
      <c r="C165" s="172" t="s">
        <v>268</v>
      </c>
      <c r="D165" s="168" t="s">
        <v>590</v>
      </c>
      <c r="E165" s="168" t="s">
        <v>267</v>
      </c>
      <c r="F165" s="169">
        <v>816.15</v>
      </c>
      <c r="G165" s="170"/>
      <c r="H165" s="170"/>
      <c r="I165" s="170">
        <f>ROUND(F165*(G165+H165),2)</f>
        <v>0</v>
      </c>
      <c r="J165" s="168">
        <f>ROUND(F165*(N165),2)</f>
        <v>3435.99</v>
      </c>
      <c r="K165" s="1">
        <f>ROUND(F165*(O165),2)</f>
        <v>0</v>
      </c>
      <c r="L165" s="1"/>
      <c r="M165" s="1">
        <f>ROUND(F165*(H165),2)</f>
        <v>0</v>
      </c>
      <c r="N165" s="1">
        <v>4.21</v>
      </c>
      <c r="O165" s="1"/>
      <c r="P165" s="167">
        <f>ROUND(F165*(R165),3)</f>
        <v>0.81599999999999995</v>
      </c>
      <c r="Q165" s="173"/>
      <c r="R165" s="173">
        <v>1E-3</v>
      </c>
      <c r="S165" s="167"/>
      <c r="Z165">
        <v>0</v>
      </c>
    </row>
    <row r="166" spans="1:26" ht="35.1" customHeight="1">
      <c r="A166" s="171"/>
      <c r="B166" s="168" t="s">
        <v>340</v>
      </c>
      <c r="C166" s="172" t="s">
        <v>591</v>
      </c>
      <c r="D166" s="168" t="s">
        <v>592</v>
      </c>
      <c r="E166" s="168" t="s">
        <v>593</v>
      </c>
      <c r="F166" s="169">
        <v>86.25</v>
      </c>
      <c r="G166" s="170"/>
      <c r="H166" s="170"/>
      <c r="I166" s="170">
        <f>ROUND(F166*(G166+H166),2)</f>
        <v>0</v>
      </c>
      <c r="J166" s="168">
        <f>ROUND(F166*(N166),2)</f>
        <v>5140.5</v>
      </c>
      <c r="K166" s="1">
        <f>ROUND(F166*(O166),2)</f>
        <v>0</v>
      </c>
      <c r="L166" s="1">
        <f>ROUND(F166*(G166),2)</f>
        <v>0</v>
      </c>
      <c r="M166" s="1"/>
      <c r="N166" s="1">
        <v>59.6</v>
      </c>
      <c r="O166" s="1"/>
      <c r="P166" s="167"/>
      <c r="Q166" s="173"/>
      <c r="R166" s="173"/>
      <c r="S166" s="167"/>
      <c r="Z166">
        <v>0</v>
      </c>
    </row>
    <row r="167" spans="1:26">
      <c r="A167" s="156"/>
      <c r="B167" s="156"/>
      <c r="C167" s="156"/>
      <c r="D167" s="156" t="s">
        <v>426</v>
      </c>
      <c r="E167" s="156"/>
      <c r="F167" s="167"/>
      <c r="G167" s="159">
        <f>ROUND((SUM(L161:L166))/1,2)</f>
        <v>0</v>
      </c>
      <c r="H167" s="159">
        <f>ROUND((SUM(M161:M166))/1,2)</f>
        <v>0</v>
      </c>
      <c r="I167" s="159">
        <f>ROUND((SUM(I161:I166))/1,2)</f>
        <v>0</v>
      </c>
      <c r="J167" s="156"/>
      <c r="K167" s="156"/>
      <c r="L167" s="156">
        <f>ROUND((SUM(L161:L166))/1,2)</f>
        <v>0</v>
      </c>
      <c r="M167" s="156">
        <f>ROUND((SUM(M161:M166))/1,2)</f>
        <v>0</v>
      </c>
      <c r="N167" s="156"/>
      <c r="O167" s="156"/>
      <c r="P167" s="174">
        <f>ROUND((SUM(P161:P166))/1,2)</f>
        <v>2.75</v>
      </c>
      <c r="S167" s="167">
        <f>ROUND((SUM(S161:S166))/1,2)</f>
        <v>0</v>
      </c>
    </row>
    <row r="168" spans="1:26">
      <c r="A168" s="1"/>
      <c r="B168" s="1"/>
      <c r="C168" s="1"/>
      <c r="D168" s="1"/>
      <c r="E168" s="1"/>
      <c r="F168" s="163"/>
      <c r="G168" s="149"/>
      <c r="H168" s="149"/>
      <c r="I168" s="149"/>
      <c r="J168" s="1"/>
      <c r="K168" s="1"/>
      <c r="L168" s="1"/>
      <c r="M168" s="1"/>
      <c r="N168" s="1"/>
      <c r="O168" s="1"/>
      <c r="P168" s="1"/>
      <c r="S168" s="1"/>
    </row>
    <row r="169" spans="1:26">
      <c r="A169" s="156"/>
      <c r="B169" s="156"/>
      <c r="C169" s="156"/>
      <c r="D169" s="2" t="s">
        <v>424</v>
      </c>
      <c r="E169" s="156"/>
      <c r="F169" s="167"/>
      <c r="G169" s="159">
        <f>ROUND((SUM(L156:L168))/2,2)</f>
        <v>0</v>
      </c>
      <c r="H169" s="159">
        <f>ROUND((SUM(M156:M168))/2,2)</f>
        <v>0</v>
      </c>
      <c r="I169" s="159">
        <f>ROUND((SUM(I156:I168))/2,2)</f>
        <v>0</v>
      </c>
      <c r="J169" s="156"/>
      <c r="K169" s="156"/>
      <c r="L169" s="156">
        <f>ROUND((SUM(L156:L168))/2,2)</f>
        <v>0</v>
      </c>
      <c r="M169" s="156">
        <f>ROUND((SUM(M156:M168))/2,2)</f>
        <v>0</v>
      </c>
      <c r="N169" s="156"/>
      <c r="O169" s="156"/>
      <c r="P169" s="174">
        <f>ROUND((SUM(P156:P168))/2,2)</f>
        <v>2.75</v>
      </c>
      <c r="S169" s="174">
        <f>ROUND((SUM(S156:S168))/2,2)</f>
        <v>0</v>
      </c>
    </row>
    <row r="170" spans="1:26">
      <c r="A170" s="175"/>
      <c r="B170" s="175" t="s">
        <v>15</v>
      </c>
      <c r="C170" s="175"/>
      <c r="D170" s="175"/>
      <c r="E170" s="175"/>
      <c r="F170" s="176" t="s">
        <v>73</v>
      </c>
      <c r="G170" s="177">
        <f>ROUND((SUM(L9:L169))/3,2)</f>
        <v>0</v>
      </c>
      <c r="H170" s="177">
        <f>ROUND((SUM(M9:M169))/3,2)</f>
        <v>0</v>
      </c>
      <c r="I170" s="177">
        <f>ROUND((SUM(I9:I169))/3,2)</f>
        <v>0</v>
      </c>
      <c r="J170" s="175"/>
      <c r="K170" s="175">
        <f>ROUND((SUM(K9:K169)),2)</f>
        <v>0</v>
      </c>
      <c r="L170" s="175">
        <f>ROUND((SUM(L9:L169))/3,2)</f>
        <v>0</v>
      </c>
      <c r="M170" s="175">
        <f>ROUND((SUM(M9:M169))/3,2)</f>
        <v>0</v>
      </c>
      <c r="N170" s="175"/>
      <c r="O170" s="175"/>
      <c r="P170" s="194">
        <f>ROUND((SUM(P9:P169))/3,2)</f>
        <v>176.66</v>
      </c>
      <c r="Q170" s="195"/>
      <c r="R170" s="195"/>
      <c r="S170" s="194">
        <f>ROUND((SUM(S9:S169))/3,2)</f>
        <v>37.11</v>
      </c>
      <c r="Z170">
        <f>(SUM(Z9:Z169))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Ostatné práce</oddHeader>
    <oddFooter>&amp;RStrana &amp;P z &amp;N    &amp;L&amp;7Spracované systémom Systematic®pyramida.wsn, tel.: 051 77 10 585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Z41"/>
  <sheetViews>
    <sheetView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594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/>
      <c r="E16" s="97"/>
      <c r="F16" s="106"/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>
        <f>'Rekap 11562'!B19</f>
        <v>0</v>
      </c>
      <c r="E17" s="76">
        <f>'Rekap 11562'!C19</f>
        <v>0</v>
      </c>
      <c r="F17" s="81">
        <f>'Rekap 11562'!D19</f>
        <v>0</v>
      </c>
      <c r="G17" s="61">
        <v>7</v>
      </c>
      <c r="H17" s="116" t="s">
        <v>40</v>
      </c>
      <c r="I17" s="129"/>
      <c r="J17" s="127">
        <f>'SO 11562'!Z155</f>
        <v>0</v>
      </c>
    </row>
    <row r="18" spans="1:26" ht="18" customHeight="1">
      <c r="A18" s="11"/>
      <c r="B18" s="68">
        <v>3</v>
      </c>
      <c r="C18" s="72" t="s">
        <v>35</v>
      </c>
      <c r="D18" s="79"/>
      <c r="E18" s="77"/>
      <c r="F18" s="82"/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11562'!K9:'SO 11562'!K154)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11562'!K9:'SO 11562'!K154)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594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147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278</v>
      </c>
      <c r="B11" s="157">
        <f>'SO 11562'!L21</f>
        <v>0</v>
      </c>
      <c r="C11" s="157">
        <f>'SO 11562'!M21</f>
        <v>0</v>
      </c>
      <c r="D11" s="157">
        <f>'SO 11562'!I21</f>
        <v>0</v>
      </c>
      <c r="E11" s="158">
        <f>'SO 11562'!P21</f>
        <v>0</v>
      </c>
      <c r="F11" s="158">
        <f>'SO 11562'!S21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279</v>
      </c>
      <c r="B12" s="157">
        <f>'SO 11562'!L25</f>
        <v>0</v>
      </c>
      <c r="C12" s="157">
        <f>'SO 11562'!M25</f>
        <v>0</v>
      </c>
      <c r="D12" s="157">
        <f>'SO 11562'!I25</f>
        <v>0</v>
      </c>
      <c r="E12" s="158">
        <f>'SO 11562'!P25</f>
        <v>0</v>
      </c>
      <c r="F12" s="158">
        <f>'SO 11562'!S25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156" t="s">
        <v>595</v>
      </c>
      <c r="B13" s="157">
        <f>'SO 11562'!L37</f>
        <v>0</v>
      </c>
      <c r="C13" s="157">
        <f>'SO 11562'!M37</f>
        <v>0</v>
      </c>
      <c r="D13" s="157">
        <f>'SO 11562'!I37</f>
        <v>0</v>
      </c>
      <c r="E13" s="158">
        <f>'SO 11562'!P37</f>
        <v>0</v>
      </c>
      <c r="F13" s="158">
        <f>'SO 11562'!S37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156" t="s">
        <v>596</v>
      </c>
      <c r="B14" s="157">
        <f>'SO 11562'!L54</f>
        <v>0</v>
      </c>
      <c r="C14" s="157">
        <f>'SO 11562'!M54</f>
        <v>0</v>
      </c>
      <c r="D14" s="157">
        <f>'SO 11562'!I54</f>
        <v>0</v>
      </c>
      <c r="E14" s="158">
        <f>'SO 11562'!P54</f>
        <v>0</v>
      </c>
      <c r="F14" s="158">
        <f>'SO 11562'!S54</f>
        <v>0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>
      <c r="A15" s="156" t="s">
        <v>597</v>
      </c>
      <c r="B15" s="157">
        <f>'SO 11562'!L70</f>
        <v>0</v>
      </c>
      <c r="C15" s="157">
        <f>'SO 11562'!M70</f>
        <v>0</v>
      </c>
      <c r="D15" s="157">
        <f>'SO 11562'!I70</f>
        <v>0</v>
      </c>
      <c r="E15" s="158">
        <f>'SO 11562'!P70</f>
        <v>0</v>
      </c>
      <c r="F15" s="158">
        <f>'SO 11562'!S70</f>
        <v>0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156" t="s">
        <v>598</v>
      </c>
      <c r="B16" s="157">
        <f>'SO 11562'!L100</f>
        <v>0</v>
      </c>
      <c r="C16" s="157">
        <f>'SO 11562'!M100</f>
        <v>0</v>
      </c>
      <c r="D16" s="157">
        <f>'SO 11562'!I100</f>
        <v>0</v>
      </c>
      <c r="E16" s="158">
        <f>'SO 11562'!P100</f>
        <v>0</v>
      </c>
      <c r="F16" s="158">
        <f>'SO 11562'!S100</f>
        <v>0</v>
      </c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>
      <c r="A17" s="156" t="s">
        <v>599</v>
      </c>
      <c r="B17" s="157">
        <f>'SO 11562'!L141</f>
        <v>0</v>
      </c>
      <c r="C17" s="157">
        <f>'SO 11562'!M141</f>
        <v>0</v>
      </c>
      <c r="D17" s="157">
        <f>'SO 11562'!I141</f>
        <v>0</v>
      </c>
      <c r="E17" s="158">
        <f>'SO 11562'!P141</f>
        <v>0</v>
      </c>
      <c r="F17" s="158">
        <f>'SO 11562'!S141</f>
        <v>0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>
      <c r="A18" s="156" t="s">
        <v>148</v>
      </c>
      <c r="B18" s="157">
        <f>'SO 11562'!L152</f>
        <v>0</v>
      </c>
      <c r="C18" s="157">
        <f>'SO 11562'!M152</f>
        <v>0</v>
      </c>
      <c r="D18" s="157">
        <f>'SO 11562'!I152</f>
        <v>0</v>
      </c>
      <c r="E18" s="158">
        <f>'SO 11562'!P152</f>
        <v>0</v>
      </c>
      <c r="F18" s="158">
        <f>'SO 11562'!S152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>
      <c r="A19" s="2" t="s">
        <v>147</v>
      </c>
      <c r="B19" s="159">
        <f>'SO 11562'!L154</f>
        <v>0</v>
      </c>
      <c r="C19" s="159">
        <f>'SO 11562'!M154</f>
        <v>0</v>
      </c>
      <c r="D19" s="159">
        <f>'SO 11562'!I154</f>
        <v>0</v>
      </c>
      <c r="E19" s="160">
        <f>'SO 11562'!P154</f>
        <v>0</v>
      </c>
      <c r="F19" s="160">
        <f>'SO 11562'!S154</f>
        <v>0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>
      <c r="A20" s="1"/>
      <c r="B20" s="149"/>
      <c r="C20" s="149"/>
      <c r="D20" s="149"/>
      <c r="E20" s="148"/>
      <c r="F20" s="148"/>
    </row>
    <row r="21" spans="1:26">
      <c r="A21" s="2" t="s">
        <v>73</v>
      </c>
      <c r="B21" s="159">
        <f>'SO 11562'!L155</f>
        <v>0</v>
      </c>
      <c r="C21" s="159">
        <f>'SO 11562'!M155</f>
        <v>0</v>
      </c>
      <c r="D21" s="159">
        <f>'SO 11562'!I155</f>
        <v>0</v>
      </c>
      <c r="E21" s="160">
        <f>'SO 11562'!P155</f>
        <v>0</v>
      </c>
      <c r="F21" s="160">
        <f>'SO 11562'!S155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>
      <c r="A22" s="1"/>
      <c r="B22" s="149"/>
      <c r="C22" s="149"/>
      <c r="D22" s="149"/>
      <c r="E22" s="148"/>
      <c r="F22" s="148"/>
    </row>
    <row r="23" spans="1:26">
      <c r="A23" s="1"/>
      <c r="B23" s="149"/>
      <c r="C23" s="149"/>
      <c r="D23" s="149"/>
      <c r="E23" s="148"/>
      <c r="F23" s="148"/>
    </row>
    <row r="24" spans="1:26">
      <c r="A24" s="1"/>
      <c r="B24" s="149"/>
      <c r="C24" s="149"/>
      <c r="D24" s="149"/>
      <c r="E24" s="148"/>
      <c r="F24" s="148"/>
    </row>
    <row r="25" spans="1:26">
      <c r="A25" s="1"/>
      <c r="B25" s="149"/>
      <c r="C25" s="149"/>
      <c r="D25" s="149"/>
      <c r="E25" s="148"/>
      <c r="F25" s="148"/>
    </row>
    <row r="26" spans="1:26">
      <c r="A26" s="1"/>
      <c r="B26" s="149"/>
      <c r="C26" s="149"/>
      <c r="D26" s="149"/>
      <c r="E26" s="148"/>
      <c r="F26" s="148"/>
    </row>
    <row r="27" spans="1:26">
      <c r="A27" s="1"/>
      <c r="B27" s="149"/>
      <c r="C27" s="149"/>
      <c r="D27" s="149"/>
      <c r="E27" s="148"/>
      <c r="F27" s="148"/>
    </row>
    <row r="28" spans="1:26">
      <c r="A28" s="1"/>
      <c r="B28" s="149"/>
      <c r="C28" s="149"/>
      <c r="D28" s="149"/>
      <c r="E28" s="148"/>
      <c r="F28" s="148"/>
    </row>
    <row r="29" spans="1:26">
      <c r="A29" s="1"/>
      <c r="B29" s="149"/>
      <c r="C29" s="149"/>
      <c r="D29" s="149"/>
      <c r="E29" s="148"/>
      <c r="F29" s="148"/>
    </row>
    <row r="30" spans="1:26">
      <c r="A30" s="1"/>
      <c r="B30" s="149"/>
      <c r="C30" s="149"/>
      <c r="D30" s="149"/>
      <c r="E30" s="148"/>
      <c r="F30" s="148"/>
    </row>
    <row r="31" spans="1:26">
      <c r="A31" s="1"/>
      <c r="B31" s="149"/>
      <c r="C31" s="149"/>
      <c r="D31" s="149"/>
      <c r="E31" s="148"/>
      <c r="F31" s="148"/>
    </row>
    <row r="32" spans="1:26">
      <c r="A32" s="1"/>
      <c r="B32" s="149"/>
      <c r="C32" s="149"/>
      <c r="D32" s="149"/>
      <c r="E32" s="148"/>
      <c r="F32" s="148"/>
    </row>
    <row r="33" spans="1:6">
      <c r="A33" s="1"/>
      <c r="B33" s="149"/>
      <c r="C33" s="149"/>
      <c r="D33" s="149"/>
      <c r="E33" s="148"/>
      <c r="F33" s="148"/>
    </row>
    <row r="34" spans="1:6">
      <c r="A34" s="1"/>
      <c r="B34" s="149"/>
      <c r="C34" s="149"/>
      <c r="D34" s="149"/>
      <c r="E34" s="148"/>
      <c r="F34" s="148"/>
    </row>
    <row r="35" spans="1:6">
      <c r="A35" s="1"/>
      <c r="B35" s="149"/>
      <c r="C35" s="149"/>
      <c r="D35" s="149"/>
      <c r="E35" s="148"/>
      <c r="F35" s="148"/>
    </row>
    <row r="36" spans="1:6">
      <c r="A36" s="1"/>
      <c r="B36" s="149"/>
      <c r="C36" s="149"/>
      <c r="D36" s="149"/>
      <c r="E36" s="148"/>
      <c r="F36" s="148"/>
    </row>
    <row r="37" spans="1:6">
      <c r="A37" s="1"/>
      <c r="B37" s="149"/>
      <c r="C37" s="149"/>
      <c r="D37" s="149"/>
      <c r="E37" s="148"/>
      <c r="F37" s="148"/>
    </row>
    <row r="38" spans="1:6">
      <c r="A38" s="1"/>
      <c r="B38" s="149"/>
      <c r="C38" s="149"/>
      <c r="D38" s="149"/>
      <c r="E38" s="148"/>
      <c r="F38" s="148"/>
    </row>
    <row r="39" spans="1:6">
      <c r="A39" s="1"/>
      <c r="B39" s="149"/>
      <c r="C39" s="149"/>
      <c r="D39" s="149"/>
      <c r="E39" s="148"/>
      <c r="F39" s="148"/>
    </row>
    <row r="40" spans="1:6">
      <c r="A40" s="1"/>
      <c r="B40" s="149"/>
      <c r="C40" s="149"/>
      <c r="D40" s="149"/>
      <c r="E40" s="148"/>
      <c r="F40" s="148"/>
    </row>
    <row r="41" spans="1:6">
      <c r="A41" s="1"/>
      <c r="B41" s="149"/>
      <c r="C41" s="149"/>
      <c r="D41" s="149"/>
      <c r="E41" s="148"/>
      <c r="F41" s="148"/>
    </row>
    <row r="42" spans="1:6">
      <c r="A42" s="1"/>
      <c r="B42" s="149"/>
      <c r="C42" s="149"/>
      <c r="D42" s="149"/>
      <c r="E42" s="148"/>
      <c r="F42" s="148"/>
    </row>
    <row r="43" spans="1:6">
      <c r="A43" s="1"/>
      <c r="B43" s="149"/>
      <c r="C43" s="149"/>
      <c r="D43" s="149"/>
      <c r="E43" s="148"/>
      <c r="F43" s="148"/>
    </row>
    <row r="44" spans="1:6">
      <c r="A44" s="1"/>
      <c r="B44" s="149"/>
      <c r="C44" s="149"/>
      <c r="D44" s="149"/>
      <c r="E44" s="148"/>
      <c r="F44" s="148"/>
    </row>
    <row r="45" spans="1:6">
      <c r="A45" s="1"/>
      <c r="B45" s="149"/>
      <c r="C45" s="149"/>
      <c r="D45" s="149"/>
      <c r="E45" s="148"/>
      <c r="F45" s="148"/>
    </row>
    <row r="46" spans="1:6">
      <c r="A46" s="1"/>
      <c r="B46" s="149"/>
      <c r="C46" s="149"/>
      <c r="D46" s="149"/>
      <c r="E46" s="148"/>
      <c r="F46" s="148"/>
    </row>
    <row r="47" spans="1:6">
      <c r="A47" s="1"/>
      <c r="B47" s="149"/>
      <c r="C47" s="149"/>
      <c r="D47" s="149"/>
      <c r="E47" s="148"/>
      <c r="F47" s="148"/>
    </row>
    <row r="48" spans="1: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Z155"/>
  <sheetViews>
    <sheetView topLeftCell="B1" workbookViewId="0">
      <pane ySplit="8" topLeftCell="A145" activePane="bottomLeft" state="frozen"/>
      <selection pane="bottomLeft" activeCell="D150" sqref="D150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594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147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278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>
      <c r="A11" s="171"/>
      <c r="B11" s="168" t="s">
        <v>600</v>
      </c>
      <c r="C11" s="172" t="s">
        <v>601</v>
      </c>
      <c r="D11" s="168" t="s">
        <v>602</v>
      </c>
      <c r="E11" s="168" t="s">
        <v>111</v>
      </c>
      <c r="F11" s="169">
        <v>118</v>
      </c>
      <c r="G11" s="170"/>
      <c r="H11" s="170"/>
      <c r="I11" s="170">
        <f t="shared" ref="I11:I20" si="0">ROUND(F11*(G11+H11),2)</f>
        <v>0</v>
      </c>
      <c r="J11" s="168">
        <f t="shared" ref="J11:J20" si="1">ROUND(F11*(N11),2)</f>
        <v>260.77999999999997</v>
      </c>
      <c r="K11" s="1">
        <f t="shared" ref="K11:K20" si="2">ROUND(F11*(O11),2)</f>
        <v>0</v>
      </c>
      <c r="L11" s="1">
        <f>ROUND(F11*(G11),2)</f>
        <v>0</v>
      </c>
      <c r="M11" s="1"/>
      <c r="N11" s="1">
        <v>2.21</v>
      </c>
      <c r="O11" s="1"/>
      <c r="P11" s="167"/>
      <c r="Q11" s="173"/>
      <c r="R11" s="173"/>
      <c r="S11" s="167"/>
      <c r="Z11">
        <v>0</v>
      </c>
    </row>
    <row r="12" spans="1:26" ht="24.95" customHeight="1">
      <c r="A12" s="171"/>
      <c r="B12" s="168" t="s">
        <v>600</v>
      </c>
      <c r="C12" s="172" t="s">
        <v>603</v>
      </c>
      <c r="D12" s="168" t="s">
        <v>604</v>
      </c>
      <c r="E12" s="168" t="s">
        <v>111</v>
      </c>
      <c r="F12" s="169">
        <v>176</v>
      </c>
      <c r="G12" s="170"/>
      <c r="H12" s="170"/>
      <c r="I12" s="170">
        <f t="shared" si="0"/>
        <v>0</v>
      </c>
      <c r="J12" s="168">
        <f t="shared" si="1"/>
        <v>413.6</v>
      </c>
      <c r="K12" s="1">
        <f t="shared" si="2"/>
        <v>0</v>
      </c>
      <c r="L12" s="1">
        <f>ROUND(F12*(G12),2)</f>
        <v>0</v>
      </c>
      <c r="M12" s="1"/>
      <c r="N12" s="1">
        <v>2.35</v>
      </c>
      <c r="O12" s="1"/>
      <c r="P12" s="167"/>
      <c r="Q12" s="173"/>
      <c r="R12" s="173"/>
      <c r="S12" s="167"/>
      <c r="Z12">
        <v>0</v>
      </c>
    </row>
    <row r="13" spans="1:26" ht="24.95" customHeight="1">
      <c r="A13" s="171"/>
      <c r="B13" s="168" t="s">
        <v>312</v>
      </c>
      <c r="C13" s="172" t="s">
        <v>605</v>
      </c>
      <c r="D13" s="168" t="s">
        <v>1099</v>
      </c>
      <c r="E13" s="168" t="s">
        <v>111</v>
      </c>
      <c r="F13" s="169">
        <v>38</v>
      </c>
      <c r="G13" s="170"/>
      <c r="H13" s="170"/>
      <c r="I13" s="170">
        <f t="shared" si="0"/>
        <v>0</v>
      </c>
      <c r="J13" s="168">
        <f t="shared" si="1"/>
        <v>20.52</v>
      </c>
      <c r="K13" s="1">
        <f t="shared" si="2"/>
        <v>0</v>
      </c>
      <c r="L13" s="1"/>
      <c r="M13" s="1">
        <f>ROUND(F13*(H13),2)</f>
        <v>0</v>
      </c>
      <c r="N13" s="1">
        <v>0.54</v>
      </c>
      <c r="O13" s="1"/>
      <c r="P13" s="167"/>
      <c r="Q13" s="173"/>
      <c r="R13" s="173"/>
      <c r="S13" s="167"/>
      <c r="Z13">
        <v>0</v>
      </c>
    </row>
    <row r="14" spans="1:26" ht="24.95" customHeight="1">
      <c r="A14" s="171"/>
      <c r="B14" s="168" t="s">
        <v>312</v>
      </c>
      <c r="C14" s="172" t="s">
        <v>606</v>
      </c>
      <c r="D14" s="168" t="s">
        <v>1100</v>
      </c>
      <c r="E14" s="168" t="s">
        <v>111</v>
      </c>
      <c r="F14" s="169">
        <v>12</v>
      </c>
      <c r="G14" s="170"/>
      <c r="H14" s="170"/>
      <c r="I14" s="170">
        <f t="shared" si="0"/>
        <v>0</v>
      </c>
      <c r="J14" s="168">
        <f t="shared" si="1"/>
        <v>12.24</v>
      </c>
      <c r="K14" s="1">
        <f t="shared" si="2"/>
        <v>0</v>
      </c>
      <c r="L14" s="1"/>
      <c r="M14" s="1">
        <f>ROUND(F14*(H14),2)</f>
        <v>0</v>
      </c>
      <c r="N14" s="1">
        <v>1.02</v>
      </c>
      <c r="O14" s="1"/>
      <c r="P14" s="167"/>
      <c r="Q14" s="173"/>
      <c r="R14" s="173"/>
      <c r="S14" s="167"/>
      <c r="Z14">
        <v>0</v>
      </c>
    </row>
    <row r="15" spans="1:26" ht="24.95" customHeight="1">
      <c r="A15" s="171"/>
      <c r="B15" s="168" t="s">
        <v>312</v>
      </c>
      <c r="C15" s="172" t="s">
        <v>607</v>
      </c>
      <c r="D15" s="168" t="s">
        <v>1101</v>
      </c>
      <c r="E15" s="168" t="s">
        <v>111</v>
      </c>
      <c r="F15" s="169">
        <v>68</v>
      </c>
      <c r="G15" s="170"/>
      <c r="H15" s="170"/>
      <c r="I15" s="170">
        <f t="shared" si="0"/>
        <v>0</v>
      </c>
      <c r="J15" s="168">
        <f t="shared" si="1"/>
        <v>79.56</v>
      </c>
      <c r="K15" s="1">
        <f t="shared" si="2"/>
        <v>0</v>
      </c>
      <c r="L15" s="1"/>
      <c r="M15" s="1">
        <f>ROUND(F15*(H15),2)</f>
        <v>0</v>
      </c>
      <c r="N15" s="1">
        <v>1.17</v>
      </c>
      <c r="O15" s="1"/>
      <c r="P15" s="167"/>
      <c r="Q15" s="173"/>
      <c r="R15" s="173"/>
      <c r="S15" s="167"/>
      <c r="Z15">
        <v>0</v>
      </c>
    </row>
    <row r="16" spans="1:26" ht="24.95" customHeight="1">
      <c r="A16" s="171"/>
      <c r="B16" s="168" t="s">
        <v>312</v>
      </c>
      <c r="C16" s="172" t="s">
        <v>608</v>
      </c>
      <c r="D16" s="168" t="s">
        <v>1102</v>
      </c>
      <c r="E16" s="168" t="s">
        <v>111</v>
      </c>
      <c r="F16" s="169">
        <v>48</v>
      </c>
      <c r="G16" s="170"/>
      <c r="H16" s="170"/>
      <c r="I16" s="170">
        <f t="shared" si="0"/>
        <v>0</v>
      </c>
      <c r="J16" s="168">
        <f t="shared" si="1"/>
        <v>112.8</v>
      </c>
      <c r="K16" s="1">
        <f t="shared" si="2"/>
        <v>0</v>
      </c>
      <c r="L16" s="1"/>
      <c r="M16" s="1">
        <f>ROUND(F16*(H16),2)</f>
        <v>0</v>
      </c>
      <c r="N16" s="1">
        <v>2.35</v>
      </c>
      <c r="O16" s="1"/>
      <c r="P16" s="167"/>
      <c r="Q16" s="173"/>
      <c r="R16" s="173"/>
      <c r="S16" s="167"/>
      <c r="Z16">
        <v>0</v>
      </c>
    </row>
    <row r="17" spans="1:26" ht="24.95" customHeight="1">
      <c r="A17" s="171"/>
      <c r="B17" s="168" t="s">
        <v>312</v>
      </c>
      <c r="C17" s="172" t="s">
        <v>609</v>
      </c>
      <c r="D17" s="168" t="s">
        <v>1103</v>
      </c>
      <c r="E17" s="168" t="s">
        <v>111</v>
      </c>
      <c r="F17" s="169">
        <v>120</v>
      </c>
      <c r="G17" s="170"/>
      <c r="H17" s="170"/>
      <c r="I17" s="170">
        <f t="shared" si="0"/>
        <v>0</v>
      </c>
      <c r="J17" s="168">
        <f t="shared" si="1"/>
        <v>316.8</v>
      </c>
      <c r="K17" s="1">
        <f t="shared" si="2"/>
        <v>0</v>
      </c>
      <c r="L17" s="1"/>
      <c r="M17" s="1">
        <f>ROUND(F17*(H17),2)</f>
        <v>0</v>
      </c>
      <c r="N17" s="1">
        <v>2.64</v>
      </c>
      <c r="O17" s="1"/>
      <c r="P17" s="167"/>
      <c r="Q17" s="173"/>
      <c r="R17" s="173"/>
      <c r="S17" s="167"/>
      <c r="Z17">
        <v>0</v>
      </c>
    </row>
    <row r="18" spans="1:26" ht="24.95" customHeight="1">
      <c r="A18" s="171"/>
      <c r="B18" s="168" t="s">
        <v>610</v>
      </c>
      <c r="C18" s="172" t="s">
        <v>611</v>
      </c>
      <c r="D18" s="168" t="s">
        <v>1104</v>
      </c>
      <c r="E18" s="168" t="s">
        <v>111</v>
      </c>
      <c r="F18" s="169">
        <v>4</v>
      </c>
      <c r="G18" s="170"/>
      <c r="H18" s="170"/>
      <c r="I18" s="170">
        <f t="shared" si="0"/>
        <v>0</v>
      </c>
      <c r="J18" s="168">
        <f t="shared" si="1"/>
        <v>27.96</v>
      </c>
      <c r="K18" s="1">
        <f t="shared" si="2"/>
        <v>0</v>
      </c>
      <c r="L18" s="1">
        <f>ROUND(F18*(G18),2)</f>
        <v>0</v>
      </c>
      <c r="M18" s="1"/>
      <c r="N18" s="1">
        <v>6.99</v>
      </c>
      <c r="O18" s="1"/>
      <c r="P18" s="167"/>
      <c r="Q18" s="173"/>
      <c r="R18" s="173"/>
      <c r="S18" s="167"/>
      <c r="Z18">
        <v>0</v>
      </c>
    </row>
    <row r="19" spans="1:26" ht="24.95" customHeight="1">
      <c r="A19" s="171"/>
      <c r="B19" s="168" t="s">
        <v>610</v>
      </c>
      <c r="C19" s="172" t="s">
        <v>612</v>
      </c>
      <c r="D19" s="168" t="s">
        <v>1105</v>
      </c>
      <c r="E19" s="168" t="s">
        <v>111</v>
      </c>
      <c r="F19" s="169">
        <v>4</v>
      </c>
      <c r="G19" s="170"/>
      <c r="H19" s="170"/>
      <c r="I19" s="170">
        <f t="shared" si="0"/>
        <v>0</v>
      </c>
      <c r="J19" s="168">
        <f t="shared" si="1"/>
        <v>27.96</v>
      </c>
      <c r="K19" s="1">
        <f t="shared" si="2"/>
        <v>0</v>
      </c>
      <c r="L19" s="1">
        <f>ROUND(F19*(G19),2)</f>
        <v>0</v>
      </c>
      <c r="M19" s="1"/>
      <c r="N19" s="1">
        <v>6.99</v>
      </c>
      <c r="O19" s="1"/>
      <c r="P19" s="167"/>
      <c r="Q19" s="173"/>
      <c r="R19" s="173"/>
      <c r="S19" s="167"/>
      <c r="Z19">
        <v>0</v>
      </c>
    </row>
    <row r="20" spans="1:26" ht="24.95" customHeight="1">
      <c r="A20" s="171"/>
      <c r="B20" s="168" t="s">
        <v>610</v>
      </c>
      <c r="C20" s="172" t="s">
        <v>613</v>
      </c>
      <c r="D20" s="168" t="s">
        <v>614</v>
      </c>
      <c r="E20" s="168" t="s">
        <v>346</v>
      </c>
      <c r="F20" s="169">
        <v>20</v>
      </c>
      <c r="G20" s="170"/>
      <c r="H20" s="170"/>
      <c r="I20" s="170">
        <f t="shared" si="0"/>
        <v>0</v>
      </c>
      <c r="J20" s="168">
        <f t="shared" si="1"/>
        <v>63</v>
      </c>
      <c r="K20" s="1">
        <f t="shared" si="2"/>
        <v>0</v>
      </c>
      <c r="L20" s="1">
        <f>ROUND(F20*(G20),2)</f>
        <v>0</v>
      </c>
      <c r="M20" s="1"/>
      <c r="N20" s="1">
        <v>3.15</v>
      </c>
      <c r="O20" s="1"/>
      <c r="P20" s="167"/>
      <c r="Q20" s="173"/>
      <c r="R20" s="173"/>
      <c r="S20" s="167"/>
      <c r="Z20">
        <v>0</v>
      </c>
    </row>
    <row r="21" spans="1:26">
      <c r="A21" s="156"/>
      <c r="B21" s="156"/>
      <c r="C21" s="156"/>
      <c r="D21" s="156" t="s">
        <v>278</v>
      </c>
      <c r="E21" s="156"/>
      <c r="F21" s="167"/>
      <c r="G21" s="159">
        <f>ROUND((SUM(L10:L20))/1,2)</f>
        <v>0</v>
      </c>
      <c r="H21" s="159">
        <f>ROUND((SUM(M10:M20))/1,2)</f>
        <v>0</v>
      </c>
      <c r="I21" s="159">
        <f>ROUND((SUM(I10:I20))/1,2)</f>
        <v>0</v>
      </c>
      <c r="J21" s="156"/>
      <c r="K21" s="156"/>
      <c r="L21" s="156">
        <f>ROUND((SUM(L10:L20))/1,2)</f>
        <v>0</v>
      </c>
      <c r="M21" s="156">
        <f>ROUND((SUM(M10:M20))/1,2)</f>
        <v>0</v>
      </c>
      <c r="N21" s="156"/>
      <c r="O21" s="156"/>
      <c r="P21" s="174">
        <f>ROUND((SUM(P10:P20))/1,2)</f>
        <v>0</v>
      </c>
      <c r="Q21" s="153"/>
      <c r="R21" s="153"/>
      <c r="S21" s="174">
        <f>ROUND((SUM(S10:S20))/1,2)</f>
        <v>0</v>
      </c>
      <c r="T21" s="153"/>
      <c r="U21" s="153"/>
      <c r="V21" s="153"/>
      <c r="W21" s="153"/>
      <c r="X21" s="153"/>
      <c r="Y21" s="153"/>
      <c r="Z21" s="153"/>
    </row>
    <row r="22" spans="1:26">
      <c r="A22" s="1"/>
      <c r="B22" s="1"/>
      <c r="C22" s="1"/>
      <c r="D22" s="1"/>
      <c r="E22" s="1"/>
      <c r="F22" s="163"/>
      <c r="G22" s="149"/>
      <c r="H22" s="149"/>
      <c r="I22" s="149"/>
      <c r="J22" s="1"/>
      <c r="K22" s="1"/>
      <c r="L22" s="1"/>
      <c r="M22" s="1"/>
      <c r="N22" s="1"/>
      <c r="O22" s="1"/>
      <c r="P22" s="1"/>
      <c r="S22" s="1"/>
    </row>
    <row r="23" spans="1:26">
      <c r="A23" s="156"/>
      <c r="B23" s="156"/>
      <c r="C23" s="156"/>
      <c r="D23" s="156" t="s">
        <v>279</v>
      </c>
      <c r="E23" s="156"/>
      <c r="F23" s="167"/>
      <c r="G23" s="157"/>
      <c r="H23" s="157"/>
      <c r="I23" s="157"/>
      <c r="J23" s="156"/>
      <c r="K23" s="156"/>
      <c r="L23" s="156"/>
      <c r="M23" s="156"/>
      <c r="N23" s="156"/>
      <c r="O23" s="156"/>
      <c r="P23" s="156"/>
      <c r="Q23" s="153"/>
      <c r="R23" s="153"/>
      <c r="S23" s="156"/>
      <c r="T23" s="153"/>
      <c r="U23" s="153"/>
      <c r="V23" s="153"/>
      <c r="W23" s="153"/>
      <c r="X23" s="153"/>
      <c r="Y23" s="153"/>
      <c r="Z23" s="153"/>
    </row>
    <row r="24" spans="1:26" ht="24.95" customHeight="1">
      <c r="A24" s="171"/>
      <c r="B24" s="168" t="s">
        <v>343</v>
      </c>
      <c r="C24" s="172" t="s">
        <v>615</v>
      </c>
      <c r="D24" s="168" t="s">
        <v>616</v>
      </c>
      <c r="E24" s="168" t="s">
        <v>111</v>
      </c>
      <c r="F24" s="169">
        <v>25</v>
      </c>
      <c r="G24" s="170"/>
      <c r="H24" s="170"/>
      <c r="I24" s="170">
        <f>ROUND(F24*(G24+H24),2)</f>
        <v>0</v>
      </c>
      <c r="J24" s="168">
        <f>ROUND(F24*(N24),2)</f>
        <v>137</v>
      </c>
      <c r="K24" s="1">
        <f>ROUND(F24*(O24),2)</f>
        <v>0</v>
      </c>
      <c r="L24" s="1">
        <f>ROUND(F24*(G24),2)</f>
        <v>0</v>
      </c>
      <c r="M24" s="1"/>
      <c r="N24" s="1">
        <v>5.48</v>
      </c>
      <c r="O24" s="1"/>
      <c r="P24" s="167"/>
      <c r="Q24" s="173"/>
      <c r="R24" s="173"/>
      <c r="S24" s="167"/>
      <c r="Z24">
        <v>0</v>
      </c>
    </row>
    <row r="25" spans="1:26">
      <c r="A25" s="156"/>
      <c r="B25" s="156"/>
      <c r="C25" s="156"/>
      <c r="D25" s="156" t="s">
        <v>279</v>
      </c>
      <c r="E25" s="156"/>
      <c r="F25" s="167"/>
      <c r="G25" s="159">
        <f>ROUND((SUM(L23:L24))/1,2)</f>
        <v>0</v>
      </c>
      <c r="H25" s="159">
        <f>ROUND((SUM(M23:M24))/1,2)</f>
        <v>0</v>
      </c>
      <c r="I25" s="159">
        <f>ROUND((SUM(I23:I24))/1,2)</f>
        <v>0</v>
      </c>
      <c r="J25" s="156"/>
      <c r="K25" s="156"/>
      <c r="L25" s="156">
        <f>ROUND((SUM(L23:L24))/1,2)</f>
        <v>0</v>
      </c>
      <c r="M25" s="156">
        <f>ROUND((SUM(M23:M24))/1,2)</f>
        <v>0</v>
      </c>
      <c r="N25" s="156"/>
      <c r="O25" s="156"/>
      <c r="P25" s="174">
        <f>ROUND((SUM(P23:P24))/1,2)</f>
        <v>0</v>
      </c>
      <c r="Q25" s="153"/>
      <c r="R25" s="153"/>
      <c r="S25" s="174">
        <f>ROUND((SUM(S23:S24))/1,2)</f>
        <v>0</v>
      </c>
      <c r="T25" s="153"/>
      <c r="U25" s="153"/>
      <c r="V25" s="153"/>
      <c r="W25" s="153"/>
      <c r="X25" s="153"/>
      <c r="Y25" s="153"/>
      <c r="Z25" s="153"/>
    </row>
    <row r="26" spans="1:26">
      <c r="A26" s="1"/>
      <c r="B26" s="1"/>
      <c r="C26" s="1"/>
      <c r="D26" s="1"/>
      <c r="E26" s="1"/>
      <c r="F26" s="163"/>
      <c r="G26" s="149"/>
      <c r="H26" s="149"/>
      <c r="I26" s="149"/>
      <c r="J26" s="1"/>
      <c r="K26" s="1"/>
      <c r="L26" s="1"/>
      <c r="M26" s="1"/>
      <c r="N26" s="1"/>
      <c r="O26" s="1"/>
      <c r="P26" s="1"/>
      <c r="S26" s="1"/>
    </row>
    <row r="27" spans="1:26">
      <c r="A27" s="156"/>
      <c r="B27" s="156"/>
      <c r="C27" s="156"/>
      <c r="D27" s="156" t="s">
        <v>595</v>
      </c>
      <c r="E27" s="156"/>
      <c r="F27" s="167"/>
      <c r="G27" s="157"/>
      <c r="H27" s="157"/>
      <c r="I27" s="157"/>
      <c r="J27" s="156"/>
      <c r="K27" s="156"/>
      <c r="L27" s="156"/>
      <c r="M27" s="156"/>
      <c r="N27" s="156"/>
      <c r="O27" s="156"/>
      <c r="P27" s="156"/>
      <c r="Q27" s="153"/>
      <c r="R27" s="153"/>
      <c r="S27" s="156"/>
      <c r="T27" s="153"/>
      <c r="U27" s="153"/>
      <c r="V27" s="153"/>
      <c r="W27" s="153"/>
      <c r="X27" s="153"/>
      <c r="Y27" s="153"/>
      <c r="Z27" s="153"/>
    </row>
    <row r="28" spans="1:26" ht="35.1" customHeight="1">
      <c r="A28" s="171"/>
      <c r="B28" s="168" t="s">
        <v>610</v>
      </c>
      <c r="C28" s="172" t="s">
        <v>617</v>
      </c>
      <c r="D28" s="168" t="s">
        <v>1106</v>
      </c>
      <c r="E28" s="168" t="s">
        <v>346</v>
      </c>
      <c r="F28" s="169">
        <v>1</v>
      </c>
      <c r="G28" s="170"/>
      <c r="H28" s="170"/>
      <c r="I28" s="170">
        <f t="shared" ref="I28:I36" si="3">ROUND(F28*(G28+H28),2)</f>
        <v>0</v>
      </c>
      <c r="J28" s="168">
        <f t="shared" ref="J28:J36" si="4">ROUND(F28*(N28),2)</f>
        <v>25475</v>
      </c>
      <c r="K28" s="1">
        <f t="shared" ref="K28:K36" si="5">ROUND(F28*(O28),2)</f>
        <v>0</v>
      </c>
      <c r="L28" s="1">
        <f t="shared" ref="L28:L36" si="6">ROUND(F28*(G28),2)</f>
        <v>0</v>
      </c>
      <c r="M28" s="1"/>
      <c r="N28" s="1">
        <v>25475</v>
      </c>
      <c r="O28" s="1"/>
      <c r="P28" s="167"/>
      <c r="Q28" s="173"/>
      <c r="R28" s="173"/>
      <c r="S28" s="167"/>
      <c r="Z28">
        <v>0</v>
      </c>
    </row>
    <row r="29" spans="1:26" ht="24.95" customHeight="1">
      <c r="A29" s="171"/>
      <c r="B29" s="168" t="s">
        <v>610</v>
      </c>
      <c r="C29" s="172" t="s">
        <v>618</v>
      </c>
      <c r="D29" s="168" t="s">
        <v>1107</v>
      </c>
      <c r="E29" s="168" t="s">
        <v>346</v>
      </c>
      <c r="F29" s="169">
        <v>1</v>
      </c>
      <c r="G29" s="170"/>
      <c r="H29" s="170"/>
      <c r="I29" s="170">
        <f t="shared" si="3"/>
        <v>0</v>
      </c>
      <c r="J29" s="168">
        <f t="shared" si="4"/>
        <v>6700</v>
      </c>
      <c r="K29" s="1">
        <f t="shared" si="5"/>
        <v>0</v>
      </c>
      <c r="L29" s="1">
        <f t="shared" si="6"/>
        <v>0</v>
      </c>
      <c r="M29" s="1"/>
      <c r="N29" s="1">
        <v>6700</v>
      </c>
      <c r="O29" s="1"/>
      <c r="P29" s="167"/>
      <c r="Q29" s="173"/>
      <c r="R29" s="173"/>
      <c r="S29" s="167"/>
      <c r="Z29">
        <v>0</v>
      </c>
    </row>
    <row r="30" spans="1:26" ht="24.95" customHeight="1">
      <c r="A30" s="171"/>
      <c r="B30" s="168" t="s">
        <v>610</v>
      </c>
      <c r="C30" s="172" t="s">
        <v>619</v>
      </c>
      <c r="D30" s="168" t="s">
        <v>620</v>
      </c>
      <c r="E30" s="168" t="s">
        <v>346</v>
      </c>
      <c r="F30" s="169">
        <v>2</v>
      </c>
      <c r="G30" s="170"/>
      <c r="H30" s="170"/>
      <c r="I30" s="170">
        <f t="shared" si="3"/>
        <v>0</v>
      </c>
      <c r="J30" s="168">
        <f t="shared" si="4"/>
        <v>1732.94</v>
      </c>
      <c r="K30" s="1">
        <f t="shared" si="5"/>
        <v>0</v>
      </c>
      <c r="L30" s="1">
        <f t="shared" si="6"/>
        <v>0</v>
      </c>
      <c r="M30" s="1"/>
      <c r="N30" s="1">
        <v>866.47</v>
      </c>
      <c r="O30" s="1"/>
      <c r="P30" s="167"/>
      <c r="Q30" s="173"/>
      <c r="R30" s="173"/>
      <c r="S30" s="167"/>
      <c r="Z30">
        <v>0</v>
      </c>
    </row>
    <row r="31" spans="1:26" ht="24.95" customHeight="1">
      <c r="A31" s="171"/>
      <c r="B31" s="168" t="s">
        <v>610</v>
      </c>
      <c r="C31" s="172" t="s">
        <v>621</v>
      </c>
      <c r="D31" s="168" t="s">
        <v>622</v>
      </c>
      <c r="E31" s="168" t="s">
        <v>346</v>
      </c>
      <c r="F31" s="169">
        <v>1</v>
      </c>
      <c r="G31" s="170"/>
      <c r="H31" s="170"/>
      <c r="I31" s="170">
        <f t="shared" si="3"/>
        <v>0</v>
      </c>
      <c r="J31" s="168">
        <f t="shared" si="4"/>
        <v>810</v>
      </c>
      <c r="K31" s="1">
        <f t="shared" si="5"/>
        <v>0</v>
      </c>
      <c r="L31" s="1">
        <f t="shared" si="6"/>
        <v>0</v>
      </c>
      <c r="M31" s="1"/>
      <c r="N31" s="1">
        <v>810</v>
      </c>
      <c r="O31" s="1"/>
      <c r="P31" s="167"/>
      <c r="Q31" s="173"/>
      <c r="R31" s="173"/>
      <c r="S31" s="167"/>
      <c r="Z31">
        <v>0</v>
      </c>
    </row>
    <row r="32" spans="1:26" ht="24.95" customHeight="1">
      <c r="A32" s="171"/>
      <c r="B32" s="168" t="s">
        <v>610</v>
      </c>
      <c r="C32" s="172" t="s">
        <v>623</v>
      </c>
      <c r="D32" s="168" t="s">
        <v>624</v>
      </c>
      <c r="E32" s="168" t="s">
        <v>346</v>
      </c>
      <c r="F32" s="169">
        <v>1</v>
      </c>
      <c r="G32" s="170"/>
      <c r="H32" s="170"/>
      <c r="I32" s="170">
        <f t="shared" si="3"/>
        <v>0</v>
      </c>
      <c r="J32" s="168">
        <f t="shared" si="4"/>
        <v>360</v>
      </c>
      <c r="K32" s="1">
        <f t="shared" si="5"/>
        <v>0</v>
      </c>
      <c r="L32" s="1">
        <f t="shared" si="6"/>
        <v>0</v>
      </c>
      <c r="M32" s="1"/>
      <c r="N32" s="1">
        <v>360</v>
      </c>
      <c r="O32" s="1"/>
      <c r="P32" s="167"/>
      <c r="Q32" s="173"/>
      <c r="R32" s="173"/>
      <c r="S32" s="167"/>
      <c r="Z32">
        <v>0</v>
      </c>
    </row>
    <row r="33" spans="1:26" ht="24.95" customHeight="1">
      <c r="A33" s="171"/>
      <c r="B33" s="168" t="s">
        <v>610</v>
      </c>
      <c r="C33" s="172" t="s">
        <v>625</v>
      </c>
      <c r="D33" s="168" t="s">
        <v>626</v>
      </c>
      <c r="E33" s="168" t="s">
        <v>346</v>
      </c>
      <c r="F33" s="169">
        <v>1</v>
      </c>
      <c r="G33" s="170"/>
      <c r="H33" s="170"/>
      <c r="I33" s="170">
        <f t="shared" si="3"/>
        <v>0</v>
      </c>
      <c r="J33" s="168">
        <f t="shared" si="4"/>
        <v>369</v>
      </c>
      <c r="K33" s="1">
        <f t="shared" si="5"/>
        <v>0</v>
      </c>
      <c r="L33" s="1">
        <f t="shared" si="6"/>
        <v>0</v>
      </c>
      <c r="M33" s="1"/>
      <c r="N33" s="1">
        <v>369</v>
      </c>
      <c r="O33" s="1"/>
      <c r="P33" s="167"/>
      <c r="Q33" s="173"/>
      <c r="R33" s="173"/>
      <c r="S33" s="167"/>
      <c r="Z33">
        <v>0</v>
      </c>
    </row>
    <row r="34" spans="1:26" ht="24.95" customHeight="1">
      <c r="A34" s="171"/>
      <c r="B34" s="168" t="s">
        <v>610</v>
      </c>
      <c r="C34" s="172" t="s">
        <v>627</v>
      </c>
      <c r="D34" s="168" t="s">
        <v>1108</v>
      </c>
      <c r="E34" s="168" t="s">
        <v>346</v>
      </c>
      <c r="F34" s="169">
        <v>1</v>
      </c>
      <c r="G34" s="170"/>
      <c r="H34" s="170"/>
      <c r="I34" s="170">
        <f t="shared" si="3"/>
        <v>0</v>
      </c>
      <c r="J34" s="168">
        <f t="shared" si="4"/>
        <v>1320</v>
      </c>
      <c r="K34" s="1">
        <f t="shared" si="5"/>
        <v>0</v>
      </c>
      <c r="L34" s="1">
        <f t="shared" si="6"/>
        <v>0</v>
      </c>
      <c r="M34" s="1"/>
      <c r="N34" s="1">
        <v>1320</v>
      </c>
      <c r="O34" s="1"/>
      <c r="P34" s="167"/>
      <c r="Q34" s="173"/>
      <c r="R34" s="173"/>
      <c r="S34" s="167"/>
      <c r="Z34">
        <v>0</v>
      </c>
    </row>
    <row r="35" spans="1:26" ht="24.95" customHeight="1">
      <c r="A35" s="171"/>
      <c r="B35" s="168" t="s">
        <v>610</v>
      </c>
      <c r="C35" s="172" t="s">
        <v>628</v>
      </c>
      <c r="D35" s="168" t="s">
        <v>629</v>
      </c>
      <c r="E35" s="168" t="s">
        <v>346</v>
      </c>
      <c r="F35" s="169">
        <v>1</v>
      </c>
      <c r="G35" s="170"/>
      <c r="H35" s="170"/>
      <c r="I35" s="170">
        <f t="shared" si="3"/>
        <v>0</v>
      </c>
      <c r="J35" s="168">
        <f t="shared" si="4"/>
        <v>355.37</v>
      </c>
      <c r="K35" s="1">
        <f t="shared" si="5"/>
        <v>0</v>
      </c>
      <c r="L35" s="1">
        <f t="shared" si="6"/>
        <v>0</v>
      </c>
      <c r="M35" s="1"/>
      <c r="N35" s="1">
        <v>355.37</v>
      </c>
      <c r="O35" s="1"/>
      <c r="P35" s="167"/>
      <c r="Q35" s="173"/>
      <c r="R35" s="173"/>
      <c r="S35" s="167"/>
      <c r="Z35">
        <v>0</v>
      </c>
    </row>
    <row r="36" spans="1:26" ht="24.95" customHeight="1">
      <c r="A36" s="171"/>
      <c r="B36" s="168" t="s">
        <v>630</v>
      </c>
      <c r="C36" s="172" t="s">
        <v>631</v>
      </c>
      <c r="D36" s="168" t="s">
        <v>632</v>
      </c>
      <c r="E36" s="168" t="s">
        <v>111</v>
      </c>
      <c r="F36" s="169">
        <v>1</v>
      </c>
      <c r="G36" s="170"/>
      <c r="H36" s="170"/>
      <c r="I36" s="170">
        <f t="shared" si="3"/>
        <v>0</v>
      </c>
      <c r="J36" s="168">
        <f t="shared" si="4"/>
        <v>2.69</v>
      </c>
      <c r="K36" s="1">
        <f t="shared" si="5"/>
        <v>0</v>
      </c>
      <c r="L36" s="1">
        <f t="shared" si="6"/>
        <v>0</v>
      </c>
      <c r="M36" s="1"/>
      <c r="N36" s="1">
        <v>2.69</v>
      </c>
      <c r="O36" s="1"/>
      <c r="P36" s="167"/>
      <c r="Q36" s="173"/>
      <c r="R36" s="173"/>
      <c r="S36" s="167"/>
      <c r="Z36">
        <v>0</v>
      </c>
    </row>
    <row r="37" spans="1:26">
      <c r="A37" s="156"/>
      <c r="B37" s="156"/>
      <c r="C37" s="156"/>
      <c r="D37" s="156" t="s">
        <v>595</v>
      </c>
      <c r="E37" s="156"/>
      <c r="F37" s="167"/>
      <c r="G37" s="159">
        <f>ROUND((SUM(L27:L36))/1,2)</f>
        <v>0</v>
      </c>
      <c r="H37" s="159">
        <f>ROUND((SUM(M27:M36))/1,2)</f>
        <v>0</v>
      </c>
      <c r="I37" s="159">
        <f>ROUND((SUM(I27:I36))/1,2)</f>
        <v>0</v>
      </c>
      <c r="J37" s="156"/>
      <c r="K37" s="156"/>
      <c r="L37" s="156">
        <f>ROUND((SUM(L27:L36))/1,2)</f>
        <v>0</v>
      </c>
      <c r="M37" s="156">
        <f>ROUND((SUM(M27:M36))/1,2)</f>
        <v>0</v>
      </c>
      <c r="N37" s="156"/>
      <c r="O37" s="156"/>
      <c r="P37" s="174">
        <f>ROUND((SUM(P27:P36))/1,2)</f>
        <v>0</v>
      </c>
      <c r="Q37" s="153"/>
      <c r="R37" s="153"/>
      <c r="S37" s="174">
        <f>ROUND((SUM(S27:S36))/1,2)</f>
        <v>0</v>
      </c>
      <c r="T37" s="153"/>
      <c r="U37" s="153"/>
      <c r="V37" s="153"/>
      <c r="W37" s="153"/>
      <c r="X37" s="153"/>
      <c r="Y37" s="153"/>
      <c r="Z37" s="153"/>
    </row>
    <row r="38" spans="1:26">
      <c r="A38" s="1"/>
      <c r="B38" s="1"/>
      <c r="C38" s="1"/>
      <c r="D38" s="1"/>
      <c r="E38" s="1"/>
      <c r="F38" s="163"/>
      <c r="G38" s="149"/>
      <c r="H38" s="149"/>
      <c r="I38" s="149"/>
      <c r="J38" s="1"/>
      <c r="K38" s="1"/>
      <c r="L38" s="1"/>
      <c r="M38" s="1"/>
      <c r="N38" s="1"/>
      <c r="O38" s="1"/>
      <c r="P38" s="1"/>
      <c r="S38" s="1"/>
    </row>
    <row r="39" spans="1:26">
      <c r="A39" s="156"/>
      <c r="B39" s="156"/>
      <c r="C39" s="156"/>
      <c r="D39" s="156" t="s">
        <v>596</v>
      </c>
      <c r="E39" s="156"/>
      <c r="F39" s="167"/>
      <c r="G39" s="157"/>
      <c r="H39" s="157"/>
      <c r="I39" s="157"/>
      <c r="J39" s="156"/>
      <c r="K39" s="156"/>
      <c r="L39" s="156"/>
      <c r="M39" s="156"/>
      <c r="N39" s="156"/>
      <c r="O39" s="156"/>
      <c r="P39" s="156"/>
      <c r="Q39" s="153"/>
      <c r="R39" s="153"/>
      <c r="S39" s="156"/>
      <c r="T39" s="153"/>
      <c r="U39" s="153"/>
      <c r="V39" s="153"/>
      <c r="W39" s="153"/>
      <c r="X39" s="153"/>
      <c r="Y39" s="153"/>
      <c r="Z39" s="153"/>
    </row>
    <row r="40" spans="1:26" ht="24.95" customHeight="1">
      <c r="A40" s="171"/>
      <c r="B40" s="168" t="s">
        <v>610</v>
      </c>
      <c r="C40" s="172" t="s">
        <v>633</v>
      </c>
      <c r="D40" s="168" t="s">
        <v>1109</v>
      </c>
      <c r="E40" s="168" t="s">
        <v>346</v>
      </c>
      <c r="F40" s="169">
        <v>1</v>
      </c>
      <c r="G40" s="170"/>
      <c r="H40" s="170"/>
      <c r="I40" s="170">
        <f t="shared" ref="I40:I53" si="7">ROUND(F40*(G40+H40),2)</f>
        <v>0</v>
      </c>
      <c r="J40" s="168">
        <f t="shared" ref="J40:J53" si="8">ROUND(F40*(N40),2)</f>
        <v>850</v>
      </c>
      <c r="K40" s="1">
        <f t="shared" ref="K40:K53" si="9">ROUND(F40*(O40),2)</f>
        <v>0</v>
      </c>
      <c r="L40" s="1">
        <f>ROUND(F40*(G40),2)</f>
        <v>0</v>
      </c>
      <c r="M40" s="1"/>
      <c r="N40" s="1">
        <v>850</v>
      </c>
      <c r="O40" s="1"/>
      <c r="P40" s="167"/>
      <c r="Q40" s="173"/>
      <c r="R40" s="173"/>
      <c r="S40" s="167"/>
      <c r="Z40">
        <v>0</v>
      </c>
    </row>
    <row r="41" spans="1:26" ht="24.95" customHeight="1">
      <c r="A41" s="171"/>
      <c r="B41" s="168" t="s">
        <v>610</v>
      </c>
      <c r="C41" s="172" t="s">
        <v>634</v>
      </c>
      <c r="D41" s="168" t="s">
        <v>1110</v>
      </c>
      <c r="E41" s="168" t="s">
        <v>346</v>
      </c>
      <c r="F41" s="169">
        <v>2</v>
      </c>
      <c r="G41" s="170"/>
      <c r="H41" s="170"/>
      <c r="I41" s="170">
        <f t="shared" si="7"/>
        <v>0</v>
      </c>
      <c r="J41" s="168">
        <f t="shared" si="8"/>
        <v>890</v>
      </c>
      <c r="K41" s="1">
        <f t="shared" si="9"/>
        <v>0</v>
      </c>
      <c r="L41" s="1">
        <f>ROUND(F41*(G41),2)</f>
        <v>0</v>
      </c>
      <c r="M41" s="1"/>
      <c r="N41" s="1">
        <v>445</v>
      </c>
      <c r="O41" s="1"/>
      <c r="P41" s="167"/>
      <c r="Q41" s="173"/>
      <c r="R41" s="173"/>
      <c r="S41" s="167"/>
      <c r="Z41">
        <v>0</v>
      </c>
    </row>
    <row r="42" spans="1:26" ht="24.95" customHeight="1">
      <c r="A42" s="171"/>
      <c r="B42" s="168" t="s">
        <v>610</v>
      </c>
      <c r="C42" s="172" t="s">
        <v>635</v>
      </c>
      <c r="D42" s="168" t="s">
        <v>1111</v>
      </c>
      <c r="E42" s="168" t="s">
        <v>346</v>
      </c>
      <c r="F42" s="169">
        <v>1</v>
      </c>
      <c r="G42" s="170"/>
      <c r="H42" s="170"/>
      <c r="I42" s="170">
        <f t="shared" si="7"/>
        <v>0</v>
      </c>
      <c r="J42" s="168">
        <f t="shared" si="8"/>
        <v>500</v>
      </c>
      <c r="K42" s="1">
        <f t="shared" si="9"/>
        <v>0</v>
      </c>
      <c r="L42" s="1">
        <f>ROUND(F42*(G42),2)</f>
        <v>0</v>
      </c>
      <c r="M42" s="1"/>
      <c r="N42" s="1">
        <v>500</v>
      </c>
      <c r="O42" s="1"/>
      <c r="P42" s="167"/>
      <c r="Q42" s="173"/>
      <c r="R42" s="173"/>
      <c r="S42" s="167"/>
      <c r="Z42">
        <v>0</v>
      </c>
    </row>
    <row r="43" spans="1:26" ht="24.95" customHeight="1">
      <c r="A43" s="171"/>
      <c r="B43" s="168" t="s">
        <v>636</v>
      </c>
      <c r="C43" s="172" t="s">
        <v>637</v>
      </c>
      <c r="D43" s="168" t="s">
        <v>1112</v>
      </c>
      <c r="E43" s="168" t="s">
        <v>346</v>
      </c>
      <c r="F43" s="169">
        <v>1</v>
      </c>
      <c r="G43" s="170"/>
      <c r="H43" s="170"/>
      <c r="I43" s="170">
        <f t="shared" si="7"/>
        <v>0</v>
      </c>
      <c r="J43" s="168">
        <f t="shared" si="8"/>
        <v>924.77</v>
      </c>
      <c r="K43" s="1">
        <f t="shared" si="9"/>
        <v>0</v>
      </c>
      <c r="L43" s="1"/>
      <c r="M43" s="1">
        <f>ROUND(F43*(H43),2)</f>
        <v>0</v>
      </c>
      <c r="N43" s="1">
        <v>924.77</v>
      </c>
      <c r="O43" s="1"/>
      <c r="P43" s="167"/>
      <c r="Q43" s="173"/>
      <c r="R43" s="173"/>
      <c r="S43" s="167"/>
      <c r="Z43">
        <v>0</v>
      </c>
    </row>
    <row r="44" spans="1:26" ht="24.95" customHeight="1">
      <c r="A44" s="171"/>
      <c r="B44" s="168" t="s">
        <v>610</v>
      </c>
      <c r="C44" s="172" t="s">
        <v>638</v>
      </c>
      <c r="D44" s="168" t="s">
        <v>1113</v>
      </c>
      <c r="E44" s="168" t="s">
        <v>346</v>
      </c>
      <c r="F44" s="169">
        <v>1</v>
      </c>
      <c r="G44" s="170"/>
      <c r="H44" s="170"/>
      <c r="I44" s="170">
        <f t="shared" si="7"/>
        <v>0</v>
      </c>
      <c r="J44" s="168">
        <f t="shared" si="8"/>
        <v>517</v>
      </c>
      <c r="K44" s="1">
        <f t="shared" si="9"/>
        <v>0</v>
      </c>
      <c r="L44" s="1">
        <f t="shared" ref="L44:L53" si="10">ROUND(F44*(G44),2)</f>
        <v>0</v>
      </c>
      <c r="M44" s="1"/>
      <c r="N44" s="1">
        <v>517</v>
      </c>
      <c r="O44" s="1"/>
      <c r="P44" s="167"/>
      <c r="Q44" s="173"/>
      <c r="R44" s="173"/>
      <c r="S44" s="167"/>
      <c r="Z44">
        <v>0</v>
      </c>
    </row>
    <row r="45" spans="1:26" ht="24.95" customHeight="1">
      <c r="A45" s="171"/>
      <c r="B45" s="168" t="s">
        <v>610</v>
      </c>
      <c r="C45" s="172" t="s">
        <v>639</v>
      </c>
      <c r="D45" s="168" t="s">
        <v>1114</v>
      </c>
      <c r="E45" s="168" t="s">
        <v>346</v>
      </c>
      <c r="F45" s="169">
        <v>2</v>
      </c>
      <c r="G45" s="170"/>
      <c r="H45" s="170"/>
      <c r="I45" s="170">
        <f t="shared" si="7"/>
        <v>0</v>
      </c>
      <c r="J45" s="168">
        <f t="shared" si="8"/>
        <v>82.5</v>
      </c>
      <c r="K45" s="1">
        <f t="shared" si="9"/>
        <v>0</v>
      </c>
      <c r="L45" s="1">
        <f t="shared" si="10"/>
        <v>0</v>
      </c>
      <c r="M45" s="1"/>
      <c r="N45" s="1">
        <v>41.25</v>
      </c>
      <c r="O45" s="1"/>
      <c r="P45" s="167"/>
      <c r="Q45" s="173"/>
      <c r="R45" s="173"/>
      <c r="S45" s="167"/>
      <c r="Z45">
        <v>0</v>
      </c>
    </row>
    <row r="46" spans="1:26" ht="24.95" customHeight="1">
      <c r="A46" s="171"/>
      <c r="B46" s="168" t="s">
        <v>640</v>
      </c>
      <c r="C46" s="172" t="s">
        <v>641</v>
      </c>
      <c r="D46" s="168" t="s">
        <v>642</v>
      </c>
      <c r="E46" s="168" t="s">
        <v>346</v>
      </c>
      <c r="F46" s="169">
        <v>4</v>
      </c>
      <c r="G46" s="170"/>
      <c r="H46" s="170"/>
      <c r="I46" s="170">
        <f t="shared" si="7"/>
        <v>0</v>
      </c>
      <c r="J46" s="168">
        <f t="shared" si="8"/>
        <v>14.96</v>
      </c>
      <c r="K46" s="1">
        <f t="shared" si="9"/>
        <v>0</v>
      </c>
      <c r="L46" s="1">
        <f t="shared" si="10"/>
        <v>0</v>
      </c>
      <c r="M46" s="1"/>
      <c r="N46" s="1">
        <v>3.74</v>
      </c>
      <c r="O46" s="1"/>
      <c r="P46" s="167"/>
      <c r="Q46" s="173"/>
      <c r="R46" s="173"/>
      <c r="S46" s="167"/>
      <c r="Z46">
        <v>0</v>
      </c>
    </row>
    <row r="47" spans="1:26" ht="24.95" customHeight="1">
      <c r="A47" s="171"/>
      <c r="B47" s="168" t="s">
        <v>643</v>
      </c>
      <c r="C47" s="172" t="s">
        <v>644</v>
      </c>
      <c r="D47" s="168" t="s">
        <v>645</v>
      </c>
      <c r="E47" s="168" t="s">
        <v>346</v>
      </c>
      <c r="F47" s="169">
        <v>2</v>
      </c>
      <c r="G47" s="170"/>
      <c r="H47" s="170"/>
      <c r="I47" s="170">
        <f t="shared" si="7"/>
        <v>0</v>
      </c>
      <c r="J47" s="168">
        <f t="shared" si="8"/>
        <v>120.18</v>
      </c>
      <c r="K47" s="1">
        <f t="shared" si="9"/>
        <v>0</v>
      </c>
      <c r="L47" s="1">
        <f t="shared" si="10"/>
        <v>0</v>
      </c>
      <c r="M47" s="1"/>
      <c r="N47" s="1">
        <v>60.09</v>
      </c>
      <c r="O47" s="1"/>
      <c r="P47" s="167"/>
      <c r="Q47" s="173"/>
      <c r="R47" s="173"/>
      <c r="S47" s="167"/>
      <c r="Z47">
        <v>0</v>
      </c>
    </row>
    <row r="48" spans="1:26" ht="24.95" customHeight="1">
      <c r="A48" s="171"/>
      <c r="B48" s="168" t="s">
        <v>643</v>
      </c>
      <c r="C48" s="172" t="s">
        <v>646</v>
      </c>
      <c r="D48" s="168" t="s">
        <v>647</v>
      </c>
      <c r="E48" s="168" t="s">
        <v>346</v>
      </c>
      <c r="F48" s="169">
        <v>6</v>
      </c>
      <c r="G48" s="170"/>
      <c r="H48" s="170"/>
      <c r="I48" s="170">
        <f t="shared" si="7"/>
        <v>0</v>
      </c>
      <c r="J48" s="168">
        <f t="shared" si="8"/>
        <v>34.799999999999997</v>
      </c>
      <c r="K48" s="1">
        <f t="shared" si="9"/>
        <v>0</v>
      </c>
      <c r="L48" s="1">
        <f t="shared" si="10"/>
        <v>0</v>
      </c>
      <c r="M48" s="1"/>
      <c r="N48" s="1">
        <v>5.8</v>
      </c>
      <c r="O48" s="1"/>
      <c r="P48" s="167"/>
      <c r="Q48" s="173"/>
      <c r="R48" s="173"/>
      <c r="S48" s="167"/>
      <c r="Z48">
        <v>0</v>
      </c>
    </row>
    <row r="49" spans="1:26" ht="24.95" customHeight="1">
      <c r="A49" s="171"/>
      <c r="B49" s="168" t="s">
        <v>643</v>
      </c>
      <c r="C49" s="172" t="s">
        <v>648</v>
      </c>
      <c r="D49" s="168" t="s">
        <v>1115</v>
      </c>
      <c r="E49" s="168" t="s">
        <v>649</v>
      </c>
      <c r="F49" s="169">
        <v>2</v>
      </c>
      <c r="G49" s="170"/>
      <c r="H49" s="170"/>
      <c r="I49" s="170">
        <f t="shared" si="7"/>
        <v>0</v>
      </c>
      <c r="J49" s="168">
        <f t="shared" si="8"/>
        <v>152.28</v>
      </c>
      <c r="K49" s="1">
        <f t="shared" si="9"/>
        <v>0</v>
      </c>
      <c r="L49" s="1">
        <f t="shared" si="10"/>
        <v>0</v>
      </c>
      <c r="M49" s="1"/>
      <c r="N49" s="1">
        <v>76.14</v>
      </c>
      <c r="O49" s="1"/>
      <c r="P49" s="167"/>
      <c r="Q49" s="173"/>
      <c r="R49" s="173"/>
      <c r="S49" s="167"/>
      <c r="Z49">
        <v>0</v>
      </c>
    </row>
    <row r="50" spans="1:26" ht="24.95" customHeight="1">
      <c r="A50" s="171"/>
      <c r="B50" s="168" t="s">
        <v>630</v>
      </c>
      <c r="C50" s="172" t="s">
        <v>650</v>
      </c>
      <c r="D50" s="168" t="s">
        <v>651</v>
      </c>
      <c r="E50" s="168" t="s">
        <v>346</v>
      </c>
      <c r="F50" s="169">
        <v>3</v>
      </c>
      <c r="G50" s="170"/>
      <c r="H50" s="170"/>
      <c r="I50" s="170">
        <f t="shared" si="7"/>
        <v>0</v>
      </c>
      <c r="J50" s="168">
        <f t="shared" si="8"/>
        <v>187.02</v>
      </c>
      <c r="K50" s="1">
        <f t="shared" si="9"/>
        <v>0</v>
      </c>
      <c r="L50" s="1">
        <f t="shared" si="10"/>
        <v>0</v>
      </c>
      <c r="M50" s="1"/>
      <c r="N50" s="1">
        <v>62.34</v>
      </c>
      <c r="O50" s="1"/>
      <c r="P50" s="167"/>
      <c r="Q50" s="173"/>
      <c r="R50" s="173"/>
      <c r="S50" s="167"/>
      <c r="Z50">
        <v>0</v>
      </c>
    </row>
    <row r="51" spans="1:26" ht="24.95" customHeight="1">
      <c r="A51" s="171"/>
      <c r="B51" s="168" t="s">
        <v>643</v>
      </c>
      <c r="C51" s="172" t="s">
        <v>652</v>
      </c>
      <c r="D51" s="168" t="s">
        <v>1116</v>
      </c>
      <c r="E51" s="168" t="s">
        <v>649</v>
      </c>
      <c r="F51" s="169">
        <v>1</v>
      </c>
      <c r="G51" s="170"/>
      <c r="H51" s="170"/>
      <c r="I51" s="170">
        <f t="shared" si="7"/>
        <v>0</v>
      </c>
      <c r="J51" s="168">
        <f t="shared" si="8"/>
        <v>418.06</v>
      </c>
      <c r="K51" s="1">
        <f t="shared" si="9"/>
        <v>0</v>
      </c>
      <c r="L51" s="1">
        <f t="shared" si="10"/>
        <v>0</v>
      </c>
      <c r="M51" s="1"/>
      <c r="N51" s="1">
        <v>418.06</v>
      </c>
      <c r="O51" s="1"/>
      <c r="P51" s="167"/>
      <c r="Q51" s="173"/>
      <c r="R51" s="173"/>
      <c r="S51" s="167"/>
      <c r="Z51">
        <v>0</v>
      </c>
    </row>
    <row r="52" spans="1:26" ht="35.1" customHeight="1">
      <c r="A52" s="171"/>
      <c r="B52" s="168" t="s">
        <v>610</v>
      </c>
      <c r="C52" s="172" t="s">
        <v>653</v>
      </c>
      <c r="D52" s="168" t="s">
        <v>654</v>
      </c>
      <c r="E52" s="168" t="s">
        <v>346</v>
      </c>
      <c r="F52" s="169">
        <v>1</v>
      </c>
      <c r="G52" s="170"/>
      <c r="H52" s="170"/>
      <c r="I52" s="170">
        <f t="shared" si="7"/>
        <v>0</v>
      </c>
      <c r="J52" s="168">
        <f t="shared" si="8"/>
        <v>67.78</v>
      </c>
      <c r="K52" s="1">
        <f t="shared" si="9"/>
        <v>0</v>
      </c>
      <c r="L52" s="1">
        <f t="shared" si="10"/>
        <v>0</v>
      </c>
      <c r="M52" s="1"/>
      <c r="N52" s="1">
        <v>67.78</v>
      </c>
      <c r="O52" s="1"/>
      <c r="P52" s="167"/>
      <c r="Q52" s="173"/>
      <c r="R52" s="173"/>
      <c r="S52" s="167"/>
      <c r="Z52">
        <v>0</v>
      </c>
    </row>
    <row r="53" spans="1:26" ht="24.95" customHeight="1">
      <c r="A53" s="171"/>
      <c r="B53" s="168" t="s">
        <v>643</v>
      </c>
      <c r="C53" s="172" t="s">
        <v>655</v>
      </c>
      <c r="D53" s="168" t="s">
        <v>656</v>
      </c>
      <c r="E53" s="168" t="s">
        <v>657</v>
      </c>
      <c r="F53" s="169">
        <v>1.1000000000000001</v>
      </c>
      <c r="G53" s="179"/>
      <c r="H53" s="179"/>
      <c r="I53" s="179">
        <f t="shared" si="7"/>
        <v>0</v>
      </c>
      <c r="J53" s="168">
        <f t="shared" si="8"/>
        <v>51.61</v>
      </c>
      <c r="K53" s="1">
        <f t="shared" si="9"/>
        <v>0</v>
      </c>
      <c r="L53" s="1">
        <f t="shared" si="10"/>
        <v>0</v>
      </c>
      <c r="M53" s="1"/>
      <c r="N53" s="1">
        <v>46.92</v>
      </c>
      <c r="O53" s="1"/>
      <c r="P53" s="167"/>
      <c r="Q53" s="173"/>
      <c r="R53" s="173"/>
      <c r="S53" s="167"/>
      <c r="Z53">
        <v>0</v>
      </c>
    </row>
    <row r="54" spans="1:26">
      <c r="A54" s="156"/>
      <c r="B54" s="156"/>
      <c r="C54" s="156"/>
      <c r="D54" s="156" t="s">
        <v>596</v>
      </c>
      <c r="E54" s="156"/>
      <c r="F54" s="167"/>
      <c r="G54" s="159">
        <f>ROUND((SUM(L39:L53))/1,2)</f>
        <v>0</v>
      </c>
      <c r="H54" s="159">
        <f>ROUND((SUM(M39:M53))/1,2)</f>
        <v>0</v>
      </c>
      <c r="I54" s="159">
        <f>ROUND((SUM(I39:I53))/1,2)</f>
        <v>0</v>
      </c>
      <c r="J54" s="156"/>
      <c r="K54" s="156"/>
      <c r="L54" s="156">
        <f>ROUND((SUM(L39:L53))/1,2)</f>
        <v>0</v>
      </c>
      <c r="M54" s="156">
        <f>ROUND((SUM(M39:M53))/1,2)</f>
        <v>0</v>
      </c>
      <c r="N54" s="156"/>
      <c r="O54" s="156"/>
      <c r="P54" s="174">
        <f>ROUND((SUM(P39:P53))/1,2)</f>
        <v>0</v>
      </c>
      <c r="Q54" s="153"/>
      <c r="R54" s="153"/>
      <c r="S54" s="174">
        <f>ROUND((SUM(S39:S53))/1,2)</f>
        <v>0</v>
      </c>
      <c r="T54" s="153"/>
      <c r="U54" s="153"/>
      <c r="V54" s="153"/>
      <c r="W54" s="153"/>
      <c r="X54" s="153"/>
      <c r="Y54" s="153"/>
      <c r="Z54" s="153"/>
    </row>
    <row r="55" spans="1:26">
      <c r="A55" s="1"/>
      <c r="B55" s="1"/>
      <c r="C55" s="1"/>
      <c r="D55" s="1"/>
      <c r="E55" s="1"/>
      <c r="F55" s="163"/>
      <c r="G55" s="149"/>
      <c r="H55" s="149"/>
      <c r="I55" s="149"/>
      <c r="J55" s="1"/>
      <c r="K55" s="1"/>
      <c r="L55" s="1"/>
      <c r="M55" s="1"/>
      <c r="N55" s="1"/>
      <c r="O55" s="1"/>
      <c r="P55" s="1"/>
      <c r="S55" s="1"/>
    </row>
    <row r="56" spans="1:26">
      <c r="A56" s="156"/>
      <c r="B56" s="156"/>
      <c r="C56" s="156"/>
      <c r="D56" s="156" t="s">
        <v>597</v>
      </c>
      <c r="E56" s="156"/>
      <c r="F56" s="167"/>
      <c r="G56" s="157"/>
      <c r="H56" s="157"/>
      <c r="I56" s="157"/>
      <c r="J56" s="156"/>
      <c r="K56" s="156"/>
      <c r="L56" s="156"/>
      <c r="M56" s="156"/>
      <c r="N56" s="156"/>
      <c r="O56" s="156"/>
      <c r="P56" s="156"/>
      <c r="Q56" s="153"/>
      <c r="R56" s="153"/>
      <c r="S56" s="156"/>
      <c r="T56" s="153"/>
      <c r="U56" s="153"/>
      <c r="V56" s="153"/>
      <c r="W56" s="153"/>
      <c r="X56" s="153"/>
      <c r="Y56" s="153"/>
      <c r="Z56" s="153"/>
    </row>
    <row r="57" spans="1:26" ht="24.95" customHeight="1">
      <c r="A57" s="171"/>
      <c r="B57" s="168" t="s">
        <v>610</v>
      </c>
      <c r="C57" s="172" t="s">
        <v>658</v>
      </c>
      <c r="D57" s="168" t="s">
        <v>659</v>
      </c>
      <c r="E57" s="168" t="s">
        <v>111</v>
      </c>
      <c r="F57" s="169">
        <v>400</v>
      </c>
      <c r="G57" s="170"/>
      <c r="H57" s="170"/>
      <c r="I57" s="170">
        <f t="shared" ref="I57:I69" si="11">ROUND(F57*(G57+H57),2)</f>
        <v>0</v>
      </c>
      <c r="J57" s="168">
        <f t="shared" ref="J57:J69" si="12">ROUND(F57*(N57),2)</f>
        <v>8924</v>
      </c>
      <c r="K57" s="1">
        <f t="shared" ref="K57:K69" si="13">ROUND(F57*(O57),2)</f>
        <v>0</v>
      </c>
      <c r="L57" s="1">
        <f t="shared" ref="L57:L69" si="14">ROUND(F57*(G57),2)</f>
        <v>0</v>
      </c>
      <c r="M57" s="1"/>
      <c r="N57" s="1">
        <v>22.31</v>
      </c>
      <c r="O57" s="1"/>
      <c r="P57" s="167"/>
      <c r="Q57" s="173"/>
      <c r="R57" s="173"/>
      <c r="S57" s="167"/>
      <c r="Z57">
        <v>0</v>
      </c>
    </row>
    <row r="58" spans="1:26" ht="24.95" customHeight="1">
      <c r="A58" s="171"/>
      <c r="B58" s="168" t="s">
        <v>610</v>
      </c>
      <c r="C58" s="172" t="s">
        <v>660</v>
      </c>
      <c r="D58" s="168" t="s">
        <v>661</v>
      </c>
      <c r="E58" s="168" t="s">
        <v>111</v>
      </c>
      <c r="F58" s="169">
        <v>265</v>
      </c>
      <c r="G58" s="170"/>
      <c r="H58" s="170"/>
      <c r="I58" s="170">
        <f t="shared" si="11"/>
        <v>0</v>
      </c>
      <c r="J58" s="168">
        <f t="shared" si="12"/>
        <v>6365.3</v>
      </c>
      <c r="K58" s="1">
        <f t="shared" si="13"/>
        <v>0</v>
      </c>
      <c r="L58" s="1">
        <f t="shared" si="14"/>
        <v>0</v>
      </c>
      <c r="M58" s="1"/>
      <c r="N58" s="1">
        <v>24.02</v>
      </c>
      <c r="O58" s="1"/>
      <c r="P58" s="167"/>
      <c r="Q58" s="173"/>
      <c r="R58" s="173"/>
      <c r="S58" s="167"/>
      <c r="Z58">
        <v>0</v>
      </c>
    </row>
    <row r="59" spans="1:26" ht="24.95" customHeight="1">
      <c r="A59" s="171"/>
      <c r="B59" s="168" t="s">
        <v>610</v>
      </c>
      <c r="C59" s="172" t="s">
        <v>662</v>
      </c>
      <c r="D59" s="168" t="s">
        <v>663</v>
      </c>
      <c r="E59" s="168" t="s">
        <v>111</v>
      </c>
      <c r="F59" s="169">
        <v>220</v>
      </c>
      <c r="G59" s="170"/>
      <c r="H59" s="170"/>
      <c r="I59" s="170">
        <f t="shared" si="11"/>
        <v>0</v>
      </c>
      <c r="J59" s="168">
        <f t="shared" si="12"/>
        <v>5808</v>
      </c>
      <c r="K59" s="1">
        <f t="shared" si="13"/>
        <v>0</v>
      </c>
      <c r="L59" s="1">
        <f t="shared" si="14"/>
        <v>0</v>
      </c>
      <c r="M59" s="1"/>
      <c r="N59" s="1">
        <v>26.4</v>
      </c>
      <c r="O59" s="1"/>
      <c r="P59" s="167"/>
      <c r="Q59" s="173"/>
      <c r="R59" s="173"/>
      <c r="S59" s="167"/>
      <c r="Z59">
        <v>0</v>
      </c>
    </row>
    <row r="60" spans="1:26" ht="24.95" customHeight="1">
      <c r="A60" s="171"/>
      <c r="B60" s="168" t="s">
        <v>610</v>
      </c>
      <c r="C60" s="172" t="s">
        <v>664</v>
      </c>
      <c r="D60" s="168" t="s">
        <v>665</v>
      </c>
      <c r="E60" s="168" t="s">
        <v>111</v>
      </c>
      <c r="F60" s="169">
        <v>165</v>
      </c>
      <c r="G60" s="170"/>
      <c r="H60" s="170"/>
      <c r="I60" s="170">
        <f t="shared" si="11"/>
        <v>0</v>
      </c>
      <c r="J60" s="168">
        <f t="shared" si="12"/>
        <v>5207.3999999999996</v>
      </c>
      <c r="K60" s="1">
        <f t="shared" si="13"/>
        <v>0</v>
      </c>
      <c r="L60" s="1">
        <f t="shared" si="14"/>
        <v>0</v>
      </c>
      <c r="M60" s="1"/>
      <c r="N60" s="1">
        <v>31.56</v>
      </c>
      <c r="O60" s="1"/>
      <c r="P60" s="167"/>
      <c r="Q60" s="173"/>
      <c r="R60" s="173"/>
      <c r="S60" s="167"/>
      <c r="Z60">
        <v>0</v>
      </c>
    </row>
    <row r="61" spans="1:26" ht="24.95" customHeight="1">
      <c r="A61" s="171"/>
      <c r="B61" s="168" t="s">
        <v>610</v>
      </c>
      <c r="C61" s="172" t="s">
        <v>666</v>
      </c>
      <c r="D61" s="168" t="s">
        <v>667</v>
      </c>
      <c r="E61" s="168" t="s">
        <v>111</v>
      </c>
      <c r="F61" s="169">
        <v>130</v>
      </c>
      <c r="G61" s="170"/>
      <c r="H61" s="170"/>
      <c r="I61" s="170">
        <f t="shared" si="11"/>
        <v>0</v>
      </c>
      <c r="J61" s="168">
        <f t="shared" si="12"/>
        <v>5740.8</v>
      </c>
      <c r="K61" s="1">
        <f t="shared" si="13"/>
        <v>0</v>
      </c>
      <c r="L61" s="1">
        <f t="shared" si="14"/>
        <v>0</v>
      </c>
      <c r="M61" s="1"/>
      <c r="N61" s="1">
        <v>44.16</v>
      </c>
      <c r="O61" s="1"/>
      <c r="P61" s="167"/>
      <c r="Q61" s="173"/>
      <c r="R61" s="173"/>
      <c r="S61" s="167"/>
      <c r="Z61">
        <v>0</v>
      </c>
    </row>
    <row r="62" spans="1:26" ht="24.95" customHeight="1">
      <c r="A62" s="171"/>
      <c r="B62" s="168" t="s">
        <v>610</v>
      </c>
      <c r="C62" s="172" t="s">
        <v>668</v>
      </c>
      <c r="D62" s="168" t="s">
        <v>669</v>
      </c>
      <c r="E62" s="168" t="s">
        <v>111</v>
      </c>
      <c r="F62" s="169">
        <v>6</v>
      </c>
      <c r="G62" s="170"/>
      <c r="H62" s="170"/>
      <c r="I62" s="170">
        <f t="shared" si="11"/>
        <v>0</v>
      </c>
      <c r="J62" s="168">
        <f t="shared" si="12"/>
        <v>355.68</v>
      </c>
      <c r="K62" s="1">
        <f t="shared" si="13"/>
        <v>0</v>
      </c>
      <c r="L62" s="1">
        <f t="shared" si="14"/>
        <v>0</v>
      </c>
      <c r="M62" s="1"/>
      <c r="N62" s="1">
        <v>59.28</v>
      </c>
      <c r="O62" s="1"/>
      <c r="P62" s="167"/>
      <c r="Q62" s="173"/>
      <c r="R62" s="173"/>
      <c r="S62" s="167"/>
      <c r="Z62">
        <v>0</v>
      </c>
    </row>
    <row r="63" spans="1:26" ht="24.95" customHeight="1">
      <c r="A63" s="171"/>
      <c r="B63" s="168" t="s">
        <v>610</v>
      </c>
      <c r="C63" s="172" t="s">
        <v>670</v>
      </c>
      <c r="D63" s="168" t="s">
        <v>671</v>
      </c>
      <c r="E63" s="168" t="s">
        <v>111</v>
      </c>
      <c r="F63" s="169">
        <v>12</v>
      </c>
      <c r="G63" s="170"/>
      <c r="H63" s="170"/>
      <c r="I63" s="170">
        <f t="shared" si="11"/>
        <v>0</v>
      </c>
      <c r="J63" s="168">
        <f t="shared" si="12"/>
        <v>879.72</v>
      </c>
      <c r="K63" s="1">
        <f t="shared" si="13"/>
        <v>0</v>
      </c>
      <c r="L63" s="1">
        <f t="shared" si="14"/>
        <v>0</v>
      </c>
      <c r="M63" s="1"/>
      <c r="N63" s="1">
        <v>73.31</v>
      </c>
      <c r="O63" s="1"/>
      <c r="P63" s="167"/>
      <c r="Q63" s="173"/>
      <c r="R63" s="173"/>
      <c r="S63" s="167"/>
      <c r="Z63">
        <v>0</v>
      </c>
    </row>
    <row r="64" spans="1:26" ht="24.95" customHeight="1">
      <c r="A64" s="171"/>
      <c r="B64" s="168" t="s">
        <v>610</v>
      </c>
      <c r="C64" s="172" t="s">
        <v>672</v>
      </c>
      <c r="D64" s="168" t="s">
        <v>673</v>
      </c>
      <c r="E64" s="168" t="s">
        <v>111</v>
      </c>
      <c r="F64" s="169">
        <v>42</v>
      </c>
      <c r="G64" s="170"/>
      <c r="H64" s="170"/>
      <c r="I64" s="170">
        <f t="shared" si="11"/>
        <v>0</v>
      </c>
      <c r="J64" s="168">
        <f t="shared" si="12"/>
        <v>1026.06</v>
      </c>
      <c r="K64" s="1">
        <f t="shared" si="13"/>
        <v>0</v>
      </c>
      <c r="L64" s="1">
        <f t="shared" si="14"/>
        <v>0</v>
      </c>
      <c r="M64" s="1"/>
      <c r="N64" s="1">
        <v>24.43</v>
      </c>
      <c r="O64" s="1"/>
      <c r="P64" s="167"/>
      <c r="Q64" s="173"/>
      <c r="R64" s="173"/>
      <c r="S64" s="167"/>
      <c r="Z64">
        <v>0</v>
      </c>
    </row>
    <row r="65" spans="1:26" ht="24.95" customHeight="1">
      <c r="A65" s="171"/>
      <c r="B65" s="168" t="s">
        <v>610</v>
      </c>
      <c r="C65" s="172" t="s">
        <v>674</v>
      </c>
      <c r="D65" s="168" t="s">
        <v>675</v>
      </c>
      <c r="E65" s="168" t="s">
        <v>111</v>
      </c>
      <c r="F65" s="169">
        <v>4</v>
      </c>
      <c r="G65" s="170"/>
      <c r="H65" s="170"/>
      <c r="I65" s="170">
        <f t="shared" si="11"/>
        <v>0</v>
      </c>
      <c r="J65" s="168">
        <f t="shared" si="12"/>
        <v>52.52</v>
      </c>
      <c r="K65" s="1">
        <f t="shared" si="13"/>
        <v>0</v>
      </c>
      <c r="L65" s="1">
        <f t="shared" si="14"/>
        <v>0</v>
      </c>
      <c r="M65" s="1"/>
      <c r="N65" s="1">
        <v>13.13</v>
      </c>
      <c r="O65" s="1"/>
      <c r="P65" s="167"/>
      <c r="Q65" s="173"/>
      <c r="R65" s="173"/>
      <c r="S65" s="167"/>
      <c r="Z65">
        <v>0</v>
      </c>
    </row>
    <row r="66" spans="1:26" ht="24.95" customHeight="1">
      <c r="A66" s="171"/>
      <c r="B66" s="168" t="s">
        <v>610</v>
      </c>
      <c r="C66" s="172" t="s">
        <v>676</v>
      </c>
      <c r="D66" s="168" t="s">
        <v>677</v>
      </c>
      <c r="E66" s="168" t="s">
        <v>111</v>
      </c>
      <c r="F66" s="169">
        <v>4</v>
      </c>
      <c r="G66" s="170"/>
      <c r="H66" s="170"/>
      <c r="I66" s="170">
        <f t="shared" si="11"/>
        <v>0</v>
      </c>
      <c r="J66" s="168">
        <f t="shared" si="12"/>
        <v>96.24</v>
      </c>
      <c r="K66" s="1">
        <f t="shared" si="13"/>
        <v>0</v>
      </c>
      <c r="L66" s="1">
        <f t="shared" si="14"/>
        <v>0</v>
      </c>
      <c r="M66" s="1"/>
      <c r="N66" s="1">
        <v>24.06</v>
      </c>
      <c r="O66" s="1"/>
      <c r="P66" s="167"/>
      <c r="Q66" s="173"/>
      <c r="R66" s="173"/>
      <c r="S66" s="167"/>
      <c r="Z66">
        <v>0</v>
      </c>
    </row>
    <row r="67" spans="1:26" ht="24.95" customHeight="1">
      <c r="A67" s="171"/>
      <c r="B67" s="168" t="s">
        <v>610</v>
      </c>
      <c r="C67" s="172" t="s">
        <v>678</v>
      </c>
      <c r="D67" s="168" t="s">
        <v>679</v>
      </c>
      <c r="E67" s="168" t="s">
        <v>346</v>
      </c>
      <c r="F67" s="169">
        <v>400</v>
      </c>
      <c r="G67" s="170"/>
      <c r="H67" s="170"/>
      <c r="I67" s="170">
        <f t="shared" si="11"/>
        <v>0</v>
      </c>
      <c r="J67" s="168">
        <f t="shared" si="12"/>
        <v>240</v>
      </c>
      <c r="K67" s="1">
        <f t="shared" si="13"/>
        <v>0</v>
      </c>
      <c r="L67" s="1">
        <f t="shared" si="14"/>
        <v>0</v>
      </c>
      <c r="M67" s="1"/>
      <c r="N67" s="1">
        <v>0.6</v>
      </c>
      <c r="O67" s="1"/>
      <c r="P67" s="167"/>
      <c r="Q67" s="173"/>
      <c r="R67" s="173"/>
      <c r="S67" s="167"/>
      <c r="Z67">
        <v>0</v>
      </c>
    </row>
    <row r="68" spans="1:26" ht="24.95" customHeight="1">
      <c r="A68" s="171"/>
      <c r="B68" s="168" t="s">
        <v>680</v>
      </c>
      <c r="C68" s="172" t="s">
        <v>681</v>
      </c>
      <c r="D68" s="168" t="s">
        <v>682</v>
      </c>
      <c r="E68" s="168" t="s">
        <v>111</v>
      </c>
      <c r="F68" s="169">
        <v>1248</v>
      </c>
      <c r="G68" s="170"/>
      <c r="H68" s="170"/>
      <c r="I68" s="170">
        <f t="shared" si="11"/>
        <v>0</v>
      </c>
      <c r="J68" s="168">
        <f t="shared" si="12"/>
        <v>636.48</v>
      </c>
      <c r="K68" s="1">
        <f t="shared" si="13"/>
        <v>0</v>
      </c>
      <c r="L68" s="1">
        <f t="shared" si="14"/>
        <v>0</v>
      </c>
      <c r="M68" s="1"/>
      <c r="N68" s="1">
        <v>0.51</v>
      </c>
      <c r="O68" s="1"/>
      <c r="P68" s="167"/>
      <c r="Q68" s="173"/>
      <c r="R68" s="173"/>
      <c r="S68" s="167"/>
      <c r="Z68">
        <v>0</v>
      </c>
    </row>
    <row r="69" spans="1:26" ht="24.95" customHeight="1">
      <c r="A69" s="171"/>
      <c r="B69" s="168" t="s">
        <v>680</v>
      </c>
      <c r="C69" s="172" t="s">
        <v>683</v>
      </c>
      <c r="D69" s="168" t="s">
        <v>684</v>
      </c>
      <c r="E69" s="168" t="s">
        <v>657</v>
      </c>
      <c r="F69" s="169">
        <v>1.5</v>
      </c>
      <c r="G69" s="179"/>
      <c r="H69" s="179"/>
      <c r="I69" s="179">
        <f t="shared" si="11"/>
        <v>0</v>
      </c>
      <c r="J69" s="168">
        <f t="shared" si="12"/>
        <v>526.34</v>
      </c>
      <c r="K69" s="1">
        <f t="shared" si="13"/>
        <v>0</v>
      </c>
      <c r="L69" s="1">
        <f t="shared" si="14"/>
        <v>0</v>
      </c>
      <c r="M69" s="1"/>
      <c r="N69" s="1">
        <v>350.89</v>
      </c>
      <c r="O69" s="1"/>
      <c r="P69" s="167"/>
      <c r="Q69" s="173"/>
      <c r="R69" s="173"/>
      <c r="S69" s="167"/>
      <c r="Z69">
        <v>0</v>
      </c>
    </row>
    <row r="70" spans="1:26">
      <c r="A70" s="156"/>
      <c r="B70" s="156"/>
      <c r="C70" s="156"/>
      <c r="D70" s="156" t="s">
        <v>597</v>
      </c>
      <c r="E70" s="156"/>
      <c r="F70" s="167"/>
      <c r="G70" s="159">
        <f>ROUND((SUM(L56:L69))/1,2)</f>
        <v>0</v>
      </c>
      <c r="H70" s="159">
        <f>ROUND((SUM(M56:M69))/1,2)</f>
        <v>0</v>
      </c>
      <c r="I70" s="159">
        <f>ROUND((SUM(I56:I69))/1,2)</f>
        <v>0</v>
      </c>
      <c r="J70" s="156"/>
      <c r="K70" s="156"/>
      <c r="L70" s="156">
        <f>ROUND((SUM(L56:L69))/1,2)</f>
        <v>0</v>
      </c>
      <c r="M70" s="156">
        <f>ROUND((SUM(M56:M69))/1,2)</f>
        <v>0</v>
      </c>
      <c r="N70" s="156"/>
      <c r="O70" s="156"/>
      <c r="P70" s="174">
        <f>ROUND((SUM(P56:P69))/1,2)</f>
        <v>0</v>
      </c>
      <c r="Q70" s="153"/>
      <c r="R70" s="153"/>
      <c r="S70" s="174">
        <f>ROUND((SUM(S56:S69))/1,2)</f>
        <v>0</v>
      </c>
      <c r="T70" s="153"/>
      <c r="U70" s="153"/>
      <c r="V70" s="153"/>
      <c r="W70" s="153"/>
      <c r="X70" s="153"/>
      <c r="Y70" s="153"/>
      <c r="Z70" s="153"/>
    </row>
    <row r="71" spans="1:26">
      <c r="A71" s="1"/>
      <c r="B71" s="1"/>
      <c r="C71" s="1"/>
      <c r="D71" s="1"/>
      <c r="E71" s="1"/>
      <c r="F71" s="163"/>
      <c r="G71" s="149"/>
      <c r="H71" s="149"/>
      <c r="I71" s="149"/>
      <c r="J71" s="1"/>
      <c r="K71" s="1"/>
      <c r="L71" s="1"/>
      <c r="M71" s="1"/>
      <c r="N71" s="1"/>
      <c r="O71" s="1"/>
      <c r="P71" s="1"/>
      <c r="S71" s="1"/>
    </row>
    <row r="72" spans="1:26">
      <c r="A72" s="156"/>
      <c r="B72" s="156"/>
      <c r="C72" s="156"/>
      <c r="D72" s="156" t="s">
        <v>598</v>
      </c>
      <c r="E72" s="156"/>
      <c r="F72" s="167"/>
      <c r="G72" s="157"/>
      <c r="H72" s="157"/>
      <c r="I72" s="157"/>
      <c r="J72" s="156"/>
      <c r="K72" s="156"/>
      <c r="L72" s="156"/>
      <c r="M72" s="156"/>
      <c r="N72" s="156"/>
      <c r="O72" s="156"/>
      <c r="P72" s="156"/>
      <c r="Q72" s="153"/>
      <c r="R72" s="153"/>
      <c r="S72" s="156"/>
      <c r="T72" s="153"/>
      <c r="U72" s="153"/>
      <c r="V72" s="153"/>
      <c r="W72" s="153"/>
      <c r="X72" s="153"/>
      <c r="Y72" s="153"/>
      <c r="Z72" s="153"/>
    </row>
    <row r="73" spans="1:26" ht="24.95" customHeight="1">
      <c r="A73" s="171"/>
      <c r="B73" s="168" t="s">
        <v>640</v>
      </c>
      <c r="C73" s="172" t="s">
        <v>685</v>
      </c>
      <c r="D73" s="168" t="s">
        <v>686</v>
      </c>
      <c r="E73" s="168" t="s">
        <v>649</v>
      </c>
      <c r="F73" s="169">
        <v>8</v>
      </c>
      <c r="G73" s="170"/>
      <c r="H73" s="170"/>
      <c r="I73" s="170">
        <f t="shared" ref="I73:I99" si="15">ROUND(F73*(G73+H73),2)</f>
        <v>0</v>
      </c>
      <c r="J73" s="168">
        <f t="shared" ref="J73:J99" si="16">ROUND(F73*(N73),2)</f>
        <v>213.28</v>
      </c>
      <c r="K73" s="1">
        <f t="shared" ref="K73:K99" si="17">ROUND(F73*(O73),2)</f>
        <v>0</v>
      </c>
      <c r="L73" s="1">
        <f t="shared" ref="L73:L99" si="18">ROUND(F73*(G73),2)</f>
        <v>0</v>
      </c>
      <c r="M73" s="1"/>
      <c r="N73" s="1">
        <v>26.66</v>
      </c>
      <c r="O73" s="1"/>
      <c r="P73" s="167"/>
      <c r="Q73" s="173"/>
      <c r="R73" s="173"/>
      <c r="S73" s="167"/>
      <c r="Z73">
        <v>0</v>
      </c>
    </row>
    <row r="74" spans="1:26" ht="24.95" customHeight="1">
      <c r="A74" s="171"/>
      <c r="B74" s="168" t="s">
        <v>640</v>
      </c>
      <c r="C74" s="172" t="s">
        <v>687</v>
      </c>
      <c r="D74" s="168" t="s">
        <v>688</v>
      </c>
      <c r="E74" s="168" t="s">
        <v>346</v>
      </c>
      <c r="F74" s="169">
        <v>65</v>
      </c>
      <c r="G74" s="170"/>
      <c r="H74" s="170"/>
      <c r="I74" s="170">
        <f t="shared" si="15"/>
        <v>0</v>
      </c>
      <c r="J74" s="168">
        <f t="shared" si="16"/>
        <v>52.65</v>
      </c>
      <c r="K74" s="1">
        <f t="shared" si="17"/>
        <v>0</v>
      </c>
      <c r="L74" s="1">
        <f t="shared" si="18"/>
        <v>0</v>
      </c>
      <c r="M74" s="1"/>
      <c r="N74" s="1">
        <v>0.81</v>
      </c>
      <c r="O74" s="1"/>
      <c r="P74" s="167"/>
      <c r="Q74" s="173"/>
      <c r="R74" s="173"/>
      <c r="S74" s="167"/>
      <c r="Z74">
        <v>0</v>
      </c>
    </row>
    <row r="75" spans="1:26" ht="24.95" customHeight="1">
      <c r="A75" s="171"/>
      <c r="B75" s="168" t="s">
        <v>640</v>
      </c>
      <c r="C75" s="172" t="s">
        <v>689</v>
      </c>
      <c r="D75" s="168" t="s">
        <v>690</v>
      </c>
      <c r="E75" s="168" t="s">
        <v>346</v>
      </c>
      <c r="F75" s="169">
        <v>40</v>
      </c>
      <c r="G75" s="170"/>
      <c r="H75" s="170"/>
      <c r="I75" s="170">
        <f t="shared" si="15"/>
        <v>0</v>
      </c>
      <c r="J75" s="168">
        <f t="shared" si="16"/>
        <v>93.2</v>
      </c>
      <c r="K75" s="1">
        <f t="shared" si="17"/>
        <v>0</v>
      </c>
      <c r="L75" s="1">
        <f t="shared" si="18"/>
        <v>0</v>
      </c>
      <c r="M75" s="1"/>
      <c r="N75" s="1">
        <v>2.33</v>
      </c>
      <c r="O75" s="1"/>
      <c r="P75" s="167"/>
      <c r="Q75" s="173"/>
      <c r="R75" s="173"/>
      <c r="S75" s="167"/>
      <c r="Z75">
        <v>0</v>
      </c>
    </row>
    <row r="76" spans="1:26" ht="24.95" customHeight="1">
      <c r="A76" s="171"/>
      <c r="B76" s="168" t="s">
        <v>640</v>
      </c>
      <c r="C76" s="172" t="s">
        <v>691</v>
      </c>
      <c r="D76" s="168" t="s">
        <v>692</v>
      </c>
      <c r="E76" s="168" t="s">
        <v>693</v>
      </c>
      <c r="F76" s="169">
        <v>168</v>
      </c>
      <c r="G76" s="170"/>
      <c r="H76" s="170"/>
      <c r="I76" s="170">
        <f t="shared" si="15"/>
        <v>0</v>
      </c>
      <c r="J76" s="168">
        <f t="shared" si="16"/>
        <v>480.48</v>
      </c>
      <c r="K76" s="1">
        <f t="shared" si="17"/>
        <v>0</v>
      </c>
      <c r="L76" s="1">
        <f t="shared" si="18"/>
        <v>0</v>
      </c>
      <c r="M76" s="1"/>
      <c r="N76" s="1">
        <v>2.86</v>
      </c>
      <c r="O76" s="1"/>
      <c r="P76" s="167"/>
      <c r="Q76" s="173"/>
      <c r="R76" s="173"/>
      <c r="S76" s="167"/>
      <c r="Z76">
        <v>0</v>
      </c>
    </row>
    <row r="77" spans="1:26" ht="24.95" customHeight="1">
      <c r="A77" s="171"/>
      <c r="B77" s="168" t="s">
        <v>640</v>
      </c>
      <c r="C77" s="172" t="s">
        <v>694</v>
      </c>
      <c r="D77" s="168" t="s">
        <v>695</v>
      </c>
      <c r="E77" s="168" t="s">
        <v>693</v>
      </c>
      <c r="F77" s="169">
        <v>4</v>
      </c>
      <c r="G77" s="170"/>
      <c r="H77" s="170"/>
      <c r="I77" s="170">
        <f t="shared" si="15"/>
        <v>0</v>
      </c>
      <c r="J77" s="168">
        <f t="shared" si="16"/>
        <v>12.52</v>
      </c>
      <c r="K77" s="1">
        <f t="shared" si="17"/>
        <v>0</v>
      </c>
      <c r="L77" s="1">
        <f t="shared" si="18"/>
        <v>0</v>
      </c>
      <c r="M77" s="1"/>
      <c r="N77" s="1">
        <v>3.13</v>
      </c>
      <c r="O77" s="1"/>
      <c r="P77" s="167"/>
      <c r="Q77" s="173"/>
      <c r="R77" s="173"/>
      <c r="S77" s="167"/>
      <c r="Z77">
        <v>0</v>
      </c>
    </row>
    <row r="78" spans="1:26" ht="24.95" customHeight="1">
      <c r="A78" s="171"/>
      <c r="B78" s="168" t="s">
        <v>640</v>
      </c>
      <c r="C78" s="172" t="s">
        <v>641</v>
      </c>
      <c r="D78" s="168" t="s">
        <v>642</v>
      </c>
      <c r="E78" s="168" t="s">
        <v>346</v>
      </c>
      <c r="F78" s="169">
        <v>15</v>
      </c>
      <c r="G78" s="170"/>
      <c r="H78" s="170"/>
      <c r="I78" s="170">
        <f t="shared" si="15"/>
        <v>0</v>
      </c>
      <c r="J78" s="168">
        <f t="shared" si="16"/>
        <v>56.1</v>
      </c>
      <c r="K78" s="1">
        <f t="shared" si="17"/>
        <v>0</v>
      </c>
      <c r="L78" s="1">
        <f t="shared" si="18"/>
        <v>0</v>
      </c>
      <c r="M78" s="1"/>
      <c r="N78" s="1">
        <v>3.74</v>
      </c>
      <c r="O78" s="1"/>
      <c r="P78" s="167"/>
      <c r="Q78" s="173"/>
      <c r="R78" s="173"/>
      <c r="S78" s="167"/>
      <c r="Z78">
        <v>0</v>
      </c>
    </row>
    <row r="79" spans="1:26" ht="24.95" customHeight="1">
      <c r="A79" s="171"/>
      <c r="B79" s="168" t="s">
        <v>640</v>
      </c>
      <c r="C79" s="172" t="s">
        <v>696</v>
      </c>
      <c r="D79" s="168" t="s">
        <v>697</v>
      </c>
      <c r="E79" s="168" t="s">
        <v>346</v>
      </c>
      <c r="F79" s="169">
        <v>5</v>
      </c>
      <c r="G79" s="170"/>
      <c r="H79" s="170"/>
      <c r="I79" s="170">
        <f t="shared" si="15"/>
        <v>0</v>
      </c>
      <c r="J79" s="168">
        <f t="shared" si="16"/>
        <v>28.9</v>
      </c>
      <c r="K79" s="1">
        <f t="shared" si="17"/>
        <v>0</v>
      </c>
      <c r="L79" s="1">
        <f t="shared" si="18"/>
        <v>0</v>
      </c>
      <c r="M79" s="1"/>
      <c r="N79" s="1">
        <v>5.78</v>
      </c>
      <c r="O79" s="1"/>
      <c r="P79" s="167"/>
      <c r="Q79" s="173"/>
      <c r="R79" s="173"/>
      <c r="S79" s="167"/>
      <c r="Z79">
        <v>0</v>
      </c>
    </row>
    <row r="80" spans="1:26" ht="24.95" customHeight="1">
      <c r="A80" s="171"/>
      <c r="B80" s="168" t="s">
        <v>610</v>
      </c>
      <c r="C80" s="172" t="s">
        <v>698</v>
      </c>
      <c r="D80" s="168" t="s">
        <v>699</v>
      </c>
      <c r="E80" s="168" t="s">
        <v>346</v>
      </c>
      <c r="F80" s="169">
        <v>2</v>
      </c>
      <c r="G80" s="170"/>
      <c r="H80" s="170"/>
      <c r="I80" s="170">
        <f t="shared" si="15"/>
        <v>0</v>
      </c>
      <c r="J80" s="168">
        <f t="shared" si="16"/>
        <v>11.56</v>
      </c>
      <c r="K80" s="1">
        <f t="shared" si="17"/>
        <v>0</v>
      </c>
      <c r="L80" s="1">
        <f t="shared" si="18"/>
        <v>0</v>
      </c>
      <c r="M80" s="1"/>
      <c r="N80" s="1">
        <v>5.78</v>
      </c>
      <c r="O80" s="1"/>
      <c r="P80" s="167"/>
      <c r="Q80" s="173"/>
      <c r="R80" s="173"/>
      <c r="S80" s="167"/>
      <c r="Z80">
        <v>0</v>
      </c>
    </row>
    <row r="81" spans="1:26" ht="24.95" customHeight="1">
      <c r="A81" s="171"/>
      <c r="B81" s="168" t="s">
        <v>610</v>
      </c>
      <c r="C81" s="172" t="s">
        <v>700</v>
      </c>
      <c r="D81" s="168" t="s">
        <v>701</v>
      </c>
      <c r="E81" s="168" t="s">
        <v>346</v>
      </c>
      <c r="F81" s="169">
        <v>2</v>
      </c>
      <c r="G81" s="170"/>
      <c r="H81" s="170"/>
      <c r="I81" s="170">
        <f t="shared" si="15"/>
        <v>0</v>
      </c>
      <c r="J81" s="168">
        <f t="shared" si="16"/>
        <v>16.5</v>
      </c>
      <c r="K81" s="1">
        <f t="shared" si="17"/>
        <v>0</v>
      </c>
      <c r="L81" s="1">
        <f t="shared" si="18"/>
        <v>0</v>
      </c>
      <c r="M81" s="1"/>
      <c r="N81" s="1">
        <v>8.25</v>
      </c>
      <c r="O81" s="1"/>
      <c r="P81" s="167"/>
      <c r="Q81" s="173"/>
      <c r="R81" s="173"/>
      <c r="S81" s="167"/>
      <c r="Z81">
        <v>0</v>
      </c>
    </row>
    <row r="82" spans="1:26" ht="24.95" customHeight="1">
      <c r="A82" s="171"/>
      <c r="B82" s="168" t="s">
        <v>610</v>
      </c>
      <c r="C82" s="172" t="s">
        <v>702</v>
      </c>
      <c r="D82" s="168" t="s">
        <v>703</v>
      </c>
      <c r="E82" s="168" t="s">
        <v>346</v>
      </c>
      <c r="F82" s="169">
        <v>2</v>
      </c>
      <c r="G82" s="170"/>
      <c r="H82" s="170"/>
      <c r="I82" s="170">
        <f t="shared" si="15"/>
        <v>0</v>
      </c>
      <c r="J82" s="168">
        <f t="shared" si="16"/>
        <v>36</v>
      </c>
      <c r="K82" s="1">
        <f t="shared" si="17"/>
        <v>0</v>
      </c>
      <c r="L82" s="1">
        <f t="shared" si="18"/>
        <v>0</v>
      </c>
      <c r="M82" s="1"/>
      <c r="N82" s="1">
        <v>18</v>
      </c>
      <c r="O82" s="1"/>
      <c r="P82" s="167"/>
      <c r="Q82" s="173"/>
      <c r="R82" s="173"/>
      <c r="S82" s="167"/>
      <c r="Z82">
        <v>0</v>
      </c>
    </row>
    <row r="83" spans="1:26" ht="24.95" customHeight="1">
      <c r="A83" s="171"/>
      <c r="B83" s="168" t="s">
        <v>610</v>
      </c>
      <c r="C83" s="172" t="s">
        <v>704</v>
      </c>
      <c r="D83" s="168" t="s">
        <v>705</v>
      </c>
      <c r="E83" s="168" t="s">
        <v>346</v>
      </c>
      <c r="F83" s="169">
        <v>14</v>
      </c>
      <c r="G83" s="170"/>
      <c r="H83" s="170"/>
      <c r="I83" s="170">
        <f t="shared" si="15"/>
        <v>0</v>
      </c>
      <c r="J83" s="168">
        <f t="shared" si="16"/>
        <v>300.3</v>
      </c>
      <c r="K83" s="1">
        <f t="shared" si="17"/>
        <v>0</v>
      </c>
      <c r="L83" s="1">
        <f t="shared" si="18"/>
        <v>0</v>
      </c>
      <c r="M83" s="1"/>
      <c r="N83" s="1">
        <v>21.45</v>
      </c>
      <c r="O83" s="1"/>
      <c r="P83" s="167"/>
      <c r="Q83" s="173"/>
      <c r="R83" s="173"/>
      <c r="S83" s="167"/>
      <c r="Z83">
        <v>0</v>
      </c>
    </row>
    <row r="84" spans="1:26" ht="24.95" customHeight="1">
      <c r="A84" s="171"/>
      <c r="B84" s="168" t="s">
        <v>610</v>
      </c>
      <c r="C84" s="172" t="s">
        <v>706</v>
      </c>
      <c r="D84" s="168" t="s">
        <v>707</v>
      </c>
      <c r="E84" s="168" t="s">
        <v>346</v>
      </c>
      <c r="F84" s="169">
        <v>4</v>
      </c>
      <c r="G84" s="170"/>
      <c r="H84" s="170"/>
      <c r="I84" s="170">
        <f t="shared" si="15"/>
        <v>0</v>
      </c>
      <c r="J84" s="168">
        <f t="shared" si="16"/>
        <v>199.32</v>
      </c>
      <c r="K84" s="1">
        <f t="shared" si="17"/>
        <v>0</v>
      </c>
      <c r="L84" s="1">
        <f t="shared" si="18"/>
        <v>0</v>
      </c>
      <c r="M84" s="1"/>
      <c r="N84" s="1">
        <v>49.83</v>
      </c>
      <c r="O84" s="1"/>
      <c r="P84" s="167"/>
      <c r="Q84" s="173"/>
      <c r="R84" s="173"/>
      <c r="S84" s="167"/>
      <c r="Z84">
        <v>0</v>
      </c>
    </row>
    <row r="85" spans="1:26" ht="24.95" customHeight="1">
      <c r="A85" s="171"/>
      <c r="B85" s="168" t="s">
        <v>610</v>
      </c>
      <c r="C85" s="172" t="s">
        <v>708</v>
      </c>
      <c r="D85" s="168" t="s">
        <v>709</v>
      </c>
      <c r="E85" s="168" t="s">
        <v>346</v>
      </c>
      <c r="F85" s="169">
        <v>1</v>
      </c>
      <c r="G85" s="170"/>
      <c r="H85" s="170"/>
      <c r="I85" s="170">
        <f t="shared" si="15"/>
        <v>0</v>
      </c>
      <c r="J85" s="168">
        <f t="shared" si="16"/>
        <v>15.71</v>
      </c>
      <c r="K85" s="1">
        <f t="shared" si="17"/>
        <v>0</v>
      </c>
      <c r="L85" s="1">
        <f t="shared" si="18"/>
        <v>0</v>
      </c>
      <c r="M85" s="1"/>
      <c r="N85" s="1">
        <v>15.71</v>
      </c>
      <c r="O85" s="1"/>
      <c r="P85" s="167"/>
      <c r="Q85" s="173"/>
      <c r="R85" s="173"/>
      <c r="S85" s="167"/>
      <c r="Z85">
        <v>0</v>
      </c>
    </row>
    <row r="86" spans="1:26" ht="24.95" customHeight="1">
      <c r="A86" s="171"/>
      <c r="B86" s="168" t="s">
        <v>610</v>
      </c>
      <c r="C86" s="172" t="s">
        <v>710</v>
      </c>
      <c r="D86" s="168" t="s">
        <v>711</v>
      </c>
      <c r="E86" s="168" t="s">
        <v>346</v>
      </c>
      <c r="F86" s="169">
        <v>3</v>
      </c>
      <c r="G86" s="170"/>
      <c r="H86" s="170"/>
      <c r="I86" s="170">
        <f t="shared" si="15"/>
        <v>0</v>
      </c>
      <c r="J86" s="168">
        <f t="shared" si="16"/>
        <v>366</v>
      </c>
      <c r="K86" s="1">
        <f t="shared" si="17"/>
        <v>0</v>
      </c>
      <c r="L86" s="1">
        <f t="shared" si="18"/>
        <v>0</v>
      </c>
      <c r="M86" s="1"/>
      <c r="N86" s="1">
        <v>122</v>
      </c>
      <c r="O86" s="1"/>
      <c r="P86" s="167"/>
      <c r="Q86" s="173"/>
      <c r="R86" s="173"/>
      <c r="S86" s="167"/>
      <c r="Z86">
        <v>0</v>
      </c>
    </row>
    <row r="87" spans="1:26" ht="24.95" customHeight="1">
      <c r="A87" s="171"/>
      <c r="B87" s="168" t="s">
        <v>610</v>
      </c>
      <c r="C87" s="172" t="s">
        <v>712</v>
      </c>
      <c r="D87" s="168" t="s">
        <v>713</v>
      </c>
      <c r="E87" s="168" t="s">
        <v>346</v>
      </c>
      <c r="F87" s="169">
        <v>2</v>
      </c>
      <c r="G87" s="170"/>
      <c r="H87" s="170"/>
      <c r="I87" s="170">
        <f t="shared" si="15"/>
        <v>0</v>
      </c>
      <c r="J87" s="168">
        <f t="shared" si="16"/>
        <v>16.7</v>
      </c>
      <c r="K87" s="1">
        <f t="shared" si="17"/>
        <v>0</v>
      </c>
      <c r="L87" s="1">
        <f t="shared" si="18"/>
        <v>0</v>
      </c>
      <c r="M87" s="1"/>
      <c r="N87" s="1">
        <v>8.35</v>
      </c>
      <c r="O87" s="1"/>
      <c r="P87" s="167"/>
      <c r="Q87" s="173"/>
      <c r="R87" s="173"/>
      <c r="S87" s="167"/>
      <c r="Z87">
        <v>0</v>
      </c>
    </row>
    <row r="88" spans="1:26" ht="24.95" customHeight="1">
      <c r="A88" s="171"/>
      <c r="B88" s="168" t="s">
        <v>610</v>
      </c>
      <c r="C88" s="172" t="s">
        <v>714</v>
      </c>
      <c r="D88" s="168" t="s">
        <v>715</v>
      </c>
      <c r="E88" s="168" t="s">
        <v>346</v>
      </c>
      <c r="F88" s="169">
        <v>1</v>
      </c>
      <c r="G88" s="170"/>
      <c r="H88" s="170"/>
      <c r="I88" s="170">
        <f t="shared" si="15"/>
        <v>0</v>
      </c>
      <c r="J88" s="168">
        <f t="shared" si="16"/>
        <v>11.75</v>
      </c>
      <c r="K88" s="1">
        <f t="shared" si="17"/>
        <v>0</v>
      </c>
      <c r="L88" s="1">
        <f t="shared" si="18"/>
        <v>0</v>
      </c>
      <c r="M88" s="1"/>
      <c r="N88" s="1">
        <v>11.75</v>
      </c>
      <c r="O88" s="1"/>
      <c r="P88" s="167"/>
      <c r="Q88" s="173"/>
      <c r="R88" s="173"/>
      <c r="S88" s="167"/>
      <c r="Z88">
        <v>0</v>
      </c>
    </row>
    <row r="89" spans="1:26" ht="24.95" customHeight="1">
      <c r="A89" s="171"/>
      <c r="B89" s="168" t="s">
        <v>610</v>
      </c>
      <c r="C89" s="172" t="s">
        <v>716</v>
      </c>
      <c r="D89" s="168" t="s">
        <v>717</v>
      </c>
      <c r="E89" s="168" t="s">
        <v>346</v>
      </c>
      <c r="F89" s="169">
        <v>1</v>
      </c>
      <c r="G89" s="170"/>
      <c r="H89" s="170"/>
      <c r="I89" s="170">
        <f t="shared" si="15"/>
        <v>0</v>
      </c>
      <c r="J89" s="168">
        <f t="shared" si="16"/>
        <v>23.86</v>
      </c>
      <c r="K89" s="1">
        <f t="shared" si="17"/>
        <v>0</v>
      </c>
      <c r="L89" s="1">
        <f t="shared" si="18"/>
        <v>0</v>
      </c>
      <c r="M89" s="1"/>
      <c r="N89" s="1">
        <v>23.86</v>
      </c>
      <c r="O89" s="1"/>
      <c r="P89" s="167"/>
      <c r="Q89" s="173"/>
      <c r="R89" s="173"/>
      <c r="S89" s="167"/>
      <c r="Z89">
        <v>0</v>
      </c>
    </row>
    <row r="90" spans="1:26" ht="24.95" customHeight="1">
      <c r="A90" s="171"/>
      <c r="B90" s="168" t="s">
        <v>610</v>
      </c>
      <c r="C90" s="172" t="s">
        <v>718</v>
      </c>
      <c r="D90" s="168" t="s">
        <v>1117</v>
      </c>
      <c r="E90" s="168" t="s">
        <v>346</v>
      </c>
      <c r="F90" s="169">
        <v>83</v>
      </c>
      <c r="G90" s="170"/>
      <c r="H90" s="170"/>
      <c r="I90" s="170">
        <f t="shared" si="15"/>
        <v>0</v>
      </c>
      <c r="J90" s="168">
        <f t="shared" si="16"/>
        <v>2116.5</v>
      </c>
      <c r="K90" s="1">
        <f t="shared" si="17"/>
        <v>0</v>
      </c>
      <c r="L90" s="1">
        <f t="shared" si="18"/>
        <v>0</v>
      </c>
      <c r="M90" s="1"/>
      <c r="N90" s="1">
        <v>25.5</v>
      </c>
      <c r="O90" s="1"/>
      <c r="P90" s="167"/>
      <c r="Q90" s="173"/>
      <c r="R90" s="173"/>
      <c r="S90" s="167"/>
      <c r="Z90">
        <v>0</v>
      </c>
    </row>
    <row r="91" spans="1:26" ht="24.95" customHeight="1">
      <c r="A91" s="171"/>
      <c r="B91" s="168" t="s">
        <v>610</v>
      </c>
      <c r="C91" s="172" t="s">
        <v>719</v>
      </c>
      <c r="D91" s="168" t="s">
        <v>1118</v>
      </c>
      <c r="E91" s="168" t="s">
        <v>346</v>
      </c>
      <c r="F91" s="169">
        <v>19</v>
      </c>
      <c r="G91" s="170"/>
      <c r="H91" s="170"/>
      <c r="I91" s="170">
        <f t="shared" si="15"/>
        <v>0</v>
      </c>
      <c r="J91" s="168">
        <f t="shared" si="16"/>
        <v>533.9</v>
      </c>
      <c r="K91" s="1">
        <f t="shared" si="17"/>
        <v>0</v>
      </c>
      <c r="L91" s="1">
        <f t="shared" si="18"/>
        <v>0</v>
      </c>
      <c r="M91" s="1"/>
      <c r="N91" s="1">
        <v>28.1</v>
      </c>
      <c r="O91" s="1"/>
      <c r="P91" s="167"/>
      <c r="Q91" s="173"/>
      <c r="R91" s="173"/>
      <c r="S91" s="167"/>
      <c r="Z91">
        <v>0</v>
      </c>
    </row>
    <row r="92" spans="1:26" ht="24.95" customHeight="1">
      <c r="A92" s="171"/>
      <c r="B92" s="168" t="s">
        <v>610</v>
      </c>
      <c r="C92" s="172" t="s">
        <v>720</v>
      </c>
      <c r="D92" s="168" t="s">
        <v>721</v>
      </c>
      <c r="E92" s="168" t="s">
        <v>346</v>
      </c>
      <c r="F92" s="169">
        <v>30</v>
      </c>
      <c r="G92" s="170"/>
      <c r="H92" s="170"/>
      <c r="I92" s="170">
        <f t="shared" si="15"/>
        <v>0</v>
      </c>
      <c r="J92" s="168">
        <f t="shared" si="16"/>
        <v>120</v>
      </c>
      <c r="K92" s="1">
        <f t="shared" si="17"/>
        <v>0</v>
      </c>
      <c r="L92" s="1">
        <f t="shared" si="18"/>
        <v>0</v>
      </c>
      <c r="M92" s="1"/>
      <c r="N92" s="1">
        <v>4</v>
      </c>
      <c r="O92" s="1"/>
      <c r="P92" s="167"/>
      <c r="Q92" s="173"/>
      <c r="R92" s="173"/>
      <c r="S92" s="167"/>
      <c r="Z92">
        <v>0</v>
      </c>
    </row>
    <row r="93" spans="1:26" ht="24.95" customHeight="1">
      <c r="A93" s="171"/>
      <c r="B93" s="168" t="s">
        <v>610</v>
      </c>
      <c r="C93" s="172" t="s">
        <v>722</v>
      </c>
      <c r="D93" s="168" t="s">
        <v>723</v>
      </c>
      <c r="E93" s="168" t="s">
        <v>346</v>
      </c>
      <c r="F93" s="169">
        <v>30</v>
      </c>
      <c r="G93" s="170"/>
      <c r="H93" s="170"/>
      <c r="I93" s="170">
        <f t="shared" si="15"/>
        <v>0</v>
      </c>
      <c r="J93" s="168">
        <f t="shared" si="16"/>
        <v>162.30000000000001</v>
      </c>
      <c r="K93" s="1">
        <f t="shared" si="17"/>
        <v>0</v>
      </c>
      <c r="L93" s="1">
        <f t="shared" si="18"/>
        <v>0</v>
      </c>
      <c r="M93" s="1"/>
      <c r="N93" s="1">
        <v>5.41</v>
      </c>
      <c r="O93" s="1"/>
      <c r="P93" s="167"/>
      <c r="Q93" s="173"/>
      <c r="R93" s="173"/>
      <c r="S93" s="167"/>
      <c r="Z93">
        <v>0</v>
      </c>
    </row>
    <row r="94" spans="1:26" ht="24.95" customHeight="1">
      <c r="A94" s="171"/>
      <c r="B94" s="168" t="s">
        <v>640</v>
      </c>
      <c r="C94" s="172" t="s">
        <v>724</v>
      </c>
      <c r="D94" s="168" t="s">
        <v>725</v>
      </c>
      <c r="E94" s="168" t="s">
        <v>649</v>
      </c>
      <c r="F94" s="169">
        <v>102</v>
      </c>
      <c r="G94" s="170"/>
      <c r="H94" s="170"/>
      <c r="I94" s="170">
        <f t="shared" si="15"/>
        <v>0</v>
      </c>
      <c r="J94" s="168">
        <f t="shared" si="16"/>
        <v>128.52000000000001</v>
      </c>
      <c r="K94" s="1">
        <f t="shared" si="17"/>
        <v>0</v>
      </c>
      <c r="L94" s="1">
        <f t="shared" si="18"/>
        <v>0</v>
      </c>
      <c r="M94" s="1"/>
      <c r="N94" s="1">
        <v>1.26</v>
      </c>
      <c r="O94" s="1"/>
      <c r="P94" s="167"/>
      <c r="Q94" s="173"/>
      <c r="R94" s="173"/>
      <c r="S94" s="167"/>
      <c r="Z94">
        <v>0</v>
      </c>
    </row>
    <row r="95" spans="1:26" ht="24.95" customHeight="1">
      <c r="A95" s="171"/>
      <c r="B95" s="168" t="s">
        <v>640</v>
      </c>
      <c r="C95" s="172" t="s">
        <v>726</v>
      </c>
      <c r="D95" s="168" t="s">
        <v>727</v>
      </c>
      <c r="E95" s="168" t="s">
        <v>346</v>
      </c>
      <c r="F95" s="169">
        <v>3</v>
      </c>
      <c r="G95" s="170"/>
      <c r="H95" s="170"/>
      <c r="I95" s="170">
        <f t="shared" si="15"/>
        <v>0</v>
      </c>
      <c r="J95" s="168">
        <f t="shared" si="16"/>
        <v>8.19</v>
      </c>
      <c r="K95" s="1">
        <f t="shared" si="17"/>
        <v>0</v>
      </c>
      <c r="L95" s="1">
        <f t="shared" si="18"/>
        <v>0</v>
      </c>
      <c r="M95" s="1"/>
      <c r="N95" s="1">
        <v>2.73</v>
      </c>
      <c r="O95" s="1"/>
      <c r="P95" s="167"/>
      <c r="Q95" s="173"/>
      <c r="R95" s="173"/>
      <c r="S95" s="167"/>
      <c r="Z95">
        <v>0</v>
      </c>
    </row>
    <row r="96" spans="1:26" ht="24.95" customHeight="1">
      <c r="A96" s="171"/>
      <c r="B96" s="168" t="s">
        <v>640</v>
      </c>
      <c r="C96" s="172" t="s">
        <v>728</v>
      </c>
      <c r="D96" s="168" t="s">
        <v>729</v>
      </c>
      <c r="E96" s="168" t="s">
        <v>346</v>
      </c>
      <c r="F96" s="169">
        <v>2</v>
      </c>
      <c r="G96" s="170"/>
      <c r="H96" s="170"/>
      <c r="I96" s="170">
        <f t="shared" si="15"/>
        <v>0</v>
      </c>
      <c r="J96" s="168">
        <f t="shared" si="16"/>
        <v>83.78</v>
      </c>
      <c r="K96" s="1">
        <f t="shared" si="17"/>
        <v>0</v>
      </c>
      <c r="L96" s="1">
        <f t="shared" si="18"/>
        <v>0</v>
      </c>
      <c r="M96" s="1"/>
      <c r="N96" s="1">
        <v>41.89</v>
      </c>
      <c r="O96" s="1"/>
      <c r="P96" s="167"/>
      <c r="Q96" s="173"/>
      <c r="R96" s="173"/>
      <c r="S96" s="167"/>
      <c r="Z96">
        <v>0</v>
      </c>
    </row>
    <row r="97" spans="1:26" ht="24.95" customHeight="1">
      <c r="A97" s="171"/>
      <c r="B97" s="168" t="s">
        <v>640</v>
      </c>
      <c r="C97" s="172" t="s">
        <v>730</v>
      </c>
      <c r="D97" s="168" t="s">
        <v>731</v>
      </c>
      <c r="E97" s="168" t="s">
        <v>346</v>
      </c>
      <c r="F97" s="169">
        <v>2</v>
      </c>
      <c r="G97" s="170"/>
      <c r="H97" s="170"/>
      <c r="I97" s="170">
        <f t="shared" si="15"/>
        <v>0</v>
      </c>
      <c r="J97" s="168">
        <f t="shared" si="16"/>
        <v>10.26</v>
      </c>
      <c r="K97" s="1">
        <f t="shared" si="17"/>
        <v>0</v>
      </c>
      <c r="L97" s="1">
        <f t="shared" si="18"/>
        <v>0</v>
      </c>
      <c r="M97" s="1"/>
      <c r="N97" s="1">
        <v>5.13</v>
      </c>
      <c r="O97" s="1"/>
      <c r="P97" s="167"/>
      <c r="Q97" s="173"/>
      <c r="R97" s="173"/>
      <c r="S97" s="167"/>
      <c r="Z97">
        <v>0</v>
      </c>
    </row>
    <row r="98" spans="1:26" ht="24.95" customHeight="1">
      <c r="A98" s="171"/>
      <c r="B98" s="168" t="s">
        <v>640</v>
      </c>
      <c r="C98" s="172" t="s">
        <v>732</v>
      </c>
      <c r="D98" s="168" t="s">
        <v>733</v>
      </c>
      <c r="E98" s="168" t="s">
        <v>346</v>
      </c>
      <c r="F98" s="169">
        <v>3</v>
      </c>
      <c r="G98" s="170"/>
      <c r="H98" s="170"/>
      <c r="I98" s="170">
        <f t="shared" si="15"/>
        <v>0</v>
      </c>
      <c r="J98" s="168">
        <f t="shared" si="16"/>
        <v>18.27</v>
      </c>
      <c r="K98" s="1">
        <f t="shared" si="17"/>
        <v>0</v>
      </c>
      <c r="L98" s="1">
        <f t="shared" si="18"/>
        <v>0</v>
      </c>
      <c r="M98" s="1"/>
      <c r="N98" s="1">
        <v>6.09</v>
      </c>
      <c r="O98" s="1"/>
      <c r="P98" s="167"/>
      <c r="Q98" s="173"/>
      <c r="R98" s="173"/>
      <c r="S98" s="167"/>
      <c r="Z98">
        <v>0</v>
      </c>
    </row>
    <row r="99" spans="1:26" ht="24.95" customHeight="1">
      <c r="A99" s="171"/>
      <c r="B99" s="168" t="s">
        <v>640</v>
      </c>
      <c r="C99" s="172" t="s">
        <v>734</v>
      </c>
      <c r="D99" s="168" t="s">
        <v>735</v>
      </c>
      <c r="E99" s="168" t="s">
        <v>657</v>
      </c>
      <c r="F99" s="169">
        <v>0.25</v>
      </c>
      <c r="G99" s="179"/>
      <c r="H99" s="179"/>
      <c r="I99" s="179">
        <f t="shared" si="15"/>
        <v>0</v>
      </c>
      <c r="J99" s="168">
        <f t="shared" si="16"/>
        <v>12.79</v>
      </c>
      <c r="K99" s="1">
        <f t="shared" si="17"/>
        <v>0</v>
      </c>
      <c r="L99" s="1">
        <f t="shared" si="18"/>
        <v>0</v>
      </c>
      <c r="M99" s="1"/>
      <c r="N99" s="1">
        <v>51.17</v>
      </c>
      <c r="O99" s="1"/>
      <c r="P99" s="167"/>
      <c r="Q99" s="173"/>
      <c r="R99" s="173"/>
      <c r="S99" s="167"/>
      <c r="Z99">
        <v>0</v>
      </c>
    </row>
    <row r="100" spans="1:26">
      <c r="A100" s="156"/>
      <c r="B100" s="156"/>
      <c r="C100" s="156"/>
      <c r="D100" s="156" t="s">
        <v>598</v>
      </c>
      <c r="E100" s="156"/>
      <c r="F100" s="167"/>
      <c r="G100" s="159">
        <f>ROUND((SUM(L72:L99))/1,2)</f>
        <v>0</v>
      </c>
      <c r="H100" s="159">
        <f>ROUND((SUM(M72:M99))/1,2)</f>
        <v>0</v>
      </c>
      <c r="I100" s="159">
        <f>ROUND((SUM(I72:I99))/1,2)</f>
        <v>0</v>
      </c>
      <c r="J100" s="156"/>
      <c r="K100" s="156"/>
      <c r="L100" s="156">
        <f>ROUND((SUM(L72:L99))/1,2)</f>
        <v>0</v>
      </c>
      <c r="M100" s="156">
        <f>ROUND((SUM(M72:M99))/1,2)</f>
        <v>0</v>
      </c>
      <c r="N100" s="156"/>
      <c r="O100" s="156"/>
      <c r="P100" s="174">
        <f>ROUND((SUM(P72:P99))/1,2)</f>
        <v>0</v>
      </c>
      <c r="Q100" s="153"/>
      <c r="R100" s="153"/>
      <c r="S100" s="174">
        <f>ROUND((SUM(S72:S99))/1,2)</f>
        <v>0</v>
      </c>
      <c r="T100" s="153"/>
      <c r="U100" s="153"/>
      <c r="V100" s="153"/>
      <c r="W100" s="153"/>
      <c r="X100" s="153"/>
      <c r="Y100" s="153"/>
      <c r="Z100" s="153"/>
    </row>
    <row r="101" spans="1:26">
      <c r="A101" s="1"/>
      <c r="B101" s="1"/>
      <c r="C101" s="1"/>
      <c r="D101" s="1"/>
      <c r="E101" s="1"/>
      <c r="F101" s="163"/>
      <c r="G101" s="149"/>
      <c r="H101" s="149"/>
      <c r="I101" s="149"/>
      <c r="J101" s="1"/>
      <c r="K101" s="1"/>
      <c r="L101" s="1"/>
      <c r="M101" s="1"/>
      <c r="N101" s="1"/>
      <c r="O101" s="1"/>
      <c r="P101" s="1"/>
      <c r="S101" s="1"/>
    </row>
    <row r="102" spans="1:26">
      <c r="A102" s="156"/>
      <c r="B102" s="156"/>
      <c r="C102" s="156"/>
      <c r="D102" s="156" t="s">
        <v>599</v>
      </c>
      <c r="E102" s="156"/>
      <c r="F102" s="167"/>
      <c r="G102" s="157"/>
      <c r="H102" s="157"/>
      <c r="I102" s="157"/>
      <c r="J102" s="156"/>
      <c r="K102" s="156"/>
      <c r="L102" s="156"/>
      <c r="M102" s="156"/>
      <c r="N102" s="156"/>
      <c r="O102" s="156"/>
      <c r="P102" s="156"/>
      <c r="Q102" s="153"/>
      <c r="R102" s="153"/>
      <c r="S102" s="156"/>
      <c r="T102" s="153"/>
      <c r="U102" s="153"/>
      <c r="V102" s="153"/>
      <c r="W102" s="153"/>
      <c r="X102" s="153"/>
      <c r="Y102" s="153"/>
      <c r="Z102" s="153"/>
    </row>
    <row r="103" spans="1:26" ht="24.95" customHeight="1">
      <c r="A103" s="171"/>
      <c r="B103" s="168" t="s">
        <v>736</v>
      </c>
      <c r="C103" s="172" t="s">
        <v>737</v>
      </c>
      <c r="D103" s="168" t="s">
        <v>738</v>
      </c>
      <c r="E103" s="168" t="s">
        <v>346</v>
      </c>
      <c r="F103" s="169">
        <v>102</v>
      </c>
      <c r="G103" s="170"/>
      <c r="H103" s="170"/>
      <c r="I103" s="170">
        <f t="shared" ref="I103:I140" si="19">ROUND(F103*(G103+H103),2)</f>
        <v>0</v>
      </c>
      <c r="J103" s="168">
        <f t="shared" ref="J103:J140" si="20">ROUND(F103*(N103),2)</f>
        <v>365.16</v>
      </c>
      <c r="K103" s="1">
        <f t="shared" ref="K103:K140" si="21">ROUND(F103*(O103),2)</f>
        <v>0</v>
      </c>
      <c r="L103" s="1">
        <f>ROUND(F103*(G103),2)</f>
        <v>0</v>
      </c>
      <c r="M103" s="1"/>
      <c r="N103" s="1">
        <v>3.58</v>
      </c>
      <c r="O103" s="1"/>
      <c r="P103" s="167"/>
      <c r="Q103" s="173"/>
      <c r="R103" s="173"/>
      <c r="S103" s="167"/>
      <c r="Z103">
        <v>0</v>
      </c>
    </row>
    <row r="104" spans="1:26" ht="34.5">
      <c r="A104" s="171"/>
      <c r="B104" s="168" t="s">
        <v>636</v>
      </c>
      <c r="C104" s="172" t="s">
        <v>739</v>
      </c>
      <c r="D104" s="168" t="s">
        <v>1119</v>
      </c>
      <c r="E104" s="168" t="s">
        <v>346</v>
      </c>
      <c r="F104" s="169">
        <v>4</v>
      </c>
      <c r="G104" s="170"/>
      <c r="H104" s="170"/>
      <c r="I104" s="170">
        <f t="shared" si="19"/>
        <v>0</v>
      </c>
      <c r="J104" s="168">
        <f t="shared" si="20"/>
        <v>156.32</v>
      </c>
      <c r="K104" s="1">
        <f t="shared" si="21"/>
        <v>0</v>
      </c>
      <c r="L104" s="1"/>
      <c r="M104" s="1">
        <f t="shared" ref="M104:M124" si="22">ROUND(F104*(H104),2)</f>
        <v>0</v>
      </c>
      <c r="N104" s="1">
        <v>39.08</v>
      </c>
      <c r="O104" s="1"/>
      <c r="P104" s="167"/>
      <c r="Q104" s="173"/>
      <c r="R104" s="173"/>
      <c r="S104" s="167"/>
      <c r="Z104">
        <v>0</v>
      </c>
    </row>
    <row r="105" spans="1:26" ht="34.5">
      <c r="A105" s="171"/>
      <c r="B105" s="168" t="s">
        <v>636</v>
      </c>
      <c r="C105" s="172" t="s">
        <v>740</v>
      </c>
      <c r="D105" s="168" t="s">
        <v>1120</v>
      </c>
      <c r="E105" s="168" t="s">
        <v>346</v>
      </c>
      <c r="F105" s="169">
        <v>4</v>
      </c>
      <c r="G105" s="170"/>
      <c r="H105" s="170"/>
      <c r="I105" s="170">
        <f t="shared" si="19"/>
        <v>0</v>
      </c>
      <c r="J105" s="168">
        <f t="shared" si="20"/>
        <v>178.8</v>
      </c>
      <c r="K105" s="1">
        <f t="shared" si="21"/>
        <v>0</v>
      </c>
      <c r="L105" s="1"/>
      <c r="M105" s="1">
        <f t="shared" si="22"/>
        <v>0</v>
      </c>
      <c r="N105" s="1">
        <v>44.7</v>
      </c>
      <c r="O105" s="1"/>
      <c r="P105" s="167"/>
      <c r="Q105" s="173"/>
      <c r="R105" s="173"/>
      <c r="S105" s="167"/>
      <c r="Z105">
        <v>0</v>
      </c>
    </row>
    <row r="106" spans="1:26" ht="34.5">
      <c r="A106" s="171"/>
      <c r="B106" s="168" t="s">
        <v>636</v>
      </c>
      <c r="C106" s="172" t="s">
        <v>741</v>
      </c>
      <c r="D106" s="168" t="s">
        <v>1121</v>
      </c>
      <c r="E106" s="168" t="s">
        <v>346</v>
      </c>
      <c r="F106" s="169">
        <v>3</v>
      </c>
      <c r="G106" s="170"/>
      <c r="H106" s="170"/>
      <c r="I106" s="170">
        <f t="shared" si="19"/>
        <v>0</v>
      </c>
      <c r="J106" s="168">
        <f t="shared" si="20"/>
        <v>160.62</v>
      </c>
      <c r="K106" s="1">
        <f t="shared" si="21"/>
        <v>0</v>
      </c>
      <c r="L106" s="1"/>
      <c r="M106" s="1">
        <f t="shared" si="22"/>
        <v>0</v>
      </c>
      <c r="N106" s="1">
        <v>53.54</v>
      </c>
      <c r="O106" s="1"/>
      <c r="P106" s="167"/>
      <c r="Q106" s="173"/>
      <c r="R106" s="173"/>
      <c r="S106" s="167"/>
      <c r="Z106">
        <v>0</v>
      </c>
    </row>
    <row r="107" spans="1:26" ht="34.5">
      <c r="A107" s="171"/>
      <c r="B107" s="168" t="s">
        <v>636</v>
      </c>
      <c r="C107" s="172" t="s">
        <v>742</v>
      </c>
      <c r="D107" s="168" t="s">
        <v>1122</v>
      </c>
      <c r="E107" s="168" t="s">
        <v>346</v>
      </c>
      <c r="F107" s="169">
        <v>1</v>
      </c>
      <c r="G107" s="170"/>
      <c r="H107" s="170"/>
      <c r="I107" s="170">
        <f t="shared" si="19"/>
        <v>0</v>
      </c>
      <c r="J107" s="168">
        <f t="shared" si="20"/>
        <v>71.28</v>
      </c>
      <c r="K107" s="1">
        <f t="shared" si="21"/>
        <v>0</v>
      </c>
      <c r="L107" s="1"/>
      <c r="M107" s="1">
        <f t="shared" si="22"/>
        <v>0</v>
      </c>
      <c r="N107" s="1">
        <v>71.28</v>
      </c>
      <c r="O107" s="1"/>
      <c r="P107" s="167"/>
      <c r="Q107" s="173"/>
      <c r="R107" s="173"/>
      <c r="S107" s="167"/>
      <c r="Z107">
        <v>0</v>
      </c>
    </row>
    <row r="108" spans="1:26" ht="35.1" customHeight="1">
      <c r="A108" s="171"/>
      <c r="B108" s="168" t="s">
        <v>636</v>
      </c>
      <c r="C108" s="172" t="s">
        <v>743</v>
      </c>
      <c r="D108" s="168" t="s">
        <v>1123</v>
      </c>
      <c r="E108" s="168" t="s">
        <v>346</v>
      </c>
      <c r="F108" s="169">
        <v>12</v>
      </c>
      <c r="G108" s="170"/>
      <c r="H108" s="170"/>
      <c r="I108" s="170">
        <f t="shared" si="19"/>
        <v>0</v>
      </c>
      <c r="J108" s="168">
        <f t="shared" si="20"/>
        <v>744.96</v>
      </c>
      <c r="K108" s="1">
        <f t="shared" si="21"/>
        <v>0</v>
      </c>
      <c r="L108" s="1"/>
      <c r="M108" s="1">
        <f t="shared" si="22"/>
        <v>0</v>
      </c>
      <c r="N108" s="1">
        <v>62.08</v>
      </c>
      <c r="O108" s="1"/>
      <c r="P108" s="167"/>
      <c r="Q108" s="173"/>
      <c r="R108" s="173"/>
      <c r="S108" s="167"/>
      <c r="Z108">
        <v>0</v>
      </c>
    </row>
    <row r="109" spans="1:26" ht="34.5">
      <c r="A109" s="171"/>
      <c r="B109" s="168" t="s">
        <v>636</v>
      </c>
      <c r="C109" s="172" t="s">
        <v>744</v>
      </c>
      <c r="D109" s="168" t="s">
        <v>1124</v>
      </c>
      <c r="E109" s="168" t="s">
        <v>346</v>
      </c>
      <c r="F109" s="169">
        <v>1</v>
      </c>
      <c r="G109" s="170"/>
      <c r="H109" s="170"/>
      <c r="I109" s="170">
        <f t="shared" si="19"/>
        <v>0</v>
      </c>
      <c r="J109" s="168">
        <f t="shared" si="20"/>
        <v>63.29</v>
      </c>
      <c r="K109" s="1">
        <f t="shared" si="21"/>
        <v>0</v>
      </c>
      <c r="L109" s="1"/>
      <c r="M109" s="1">
        <f t="shared" si="22"/>
        <v>0</v>
      </c>
      <c r="N109" s="1">
        <v>63.29</v>
      </c>
      <c r="O109" s="1"/>
      <c r="P109" s="167"/>
      <c r="Q109" s="173"/>
      <c r="R109" s="173"/>
      <c r="S109" s="167"/>
      <c r="Z109">
        <v>0</v>
      </c>
    </row>
    <row r="110" spans="1:26" ht="34.5">
      <c r="A110" s="171"/>
      <c r="B110" s="168" t="s">
        <v>636</v>
      </c>
      <c r="C110" s="172" t="s">
        <v>745</v>
      </c>
      <c r="D110" s="168" t="s">
        <v>1125</v>
      </c>
      <c r="E110" s="168" t="s">
        <v>346</v>
      </c>
      <c r="F110" s="169">
        <v>11</v>
      </c>
      <c r="G110" s="170"/>
      <c r="H110" s="170"/>
      <c r="I110" s="170">
        <f t="shared" si="19"/>
        <v>0</v>
      </c>
      <c r="J110" s="168">
        <f t="shared" si="20"/>
        <v>841.94</v>
      </c>
      <c r="K110" s="1">
        <f t="shared" si="21"/>
        <v>0</v>
      </c>
      <c r="L110" s="1"/>
      <c r="M110" s="1">
        <f t="shared" si="22"/>
        <v>0</v>
      </c>
      <c r="N110" s="1">
        <v>76.540000000000006</v>
      </c>
      <c r="O110" s="1"/>
      <c r="P110" s="167"/>
      <c r="Q110" s="173"/>
      <c r="R110" s="173"/>
      <c r="S110" s="167"/>
      <c r="Z110">
        <v>0</v>
      </c>
    </row>
    <row r="111" spans="1:26" ht="34.5">
      <c r="A111" s="171"/>
      <c r="B111" s="168" t="s">
        <v>636</v>
      </c>
      <c r="C111" s="172" t="s">
        <v>746</v>
      </c>
      <c r="D111" s="168" t="s">
        <v>1126</v>
      </c>
      <c r="E111" s="168" t="s">
        <v>346</v>
      </c>
      <c r="F111" s="169">
        <v>8</v>
      </c>
      <c r="G111" s="170"/>
      <c r="H111" s="170"/>
      <c r="I111" s="170">
        <f t="shared" si="19"/>
        <v>0</v>
      </c>
      <c r="J111" s="168">
        <f t="shared" si="20"/>
        <v>738.96</v>
      </c>
      <c r="K111" s="1">
        <f t="shared" si="21"/>
        <v>0</v>
      </c>
      <c r="L111" s="1"/>
      <c r="M111" s="1">
        <f t="shared" si="22"/>
        <v>0</v>
      </c>
      <c r="N111" s="1">
        <v>92.37</v>
      </c>
      <c r="O111" s="1"/>
      <c r="P111" s="167"/>
      <c r="Q111" s="173"/>
      <c r="R111" s="173"/>
      <c r="S111" s="167"/>
      <c r="Z111">
        <v>0</v>
      </c>
    </row>
    <row r="112" spans="1:26" ht="34.5">
      <c r="A112" s="171"/>
      <c r="B112" s="168" t="s">
        <v>636</v>
      </c>
      <c r="C112" s="172" t="s">
        <v>747</v>
      </c>
      <c r="D112" s="168" t="s">
        <v>1127</v>
      </c>
      <c r="E112" s="168" t="s">
        <v>346</v>
      </c>
      <c r="F112" s="169">
        <v>17</v>
      </c>
      <c r="G112" s="170"/>
      <c r="H112" s="170"/>
      <c r="I112" s="170">
        <f t="shared" si="19"/>
        <v>0</v>
      </c>
      <c r="J112" s="168">
        <f t="shared" si="20"/>
        <v>1718.53</v>
      </c>
      <c r="K112" s="1">
        <f t="shared" si="21"/>
        <v>0</v>
      </c>
      <c r="L112" s="1"/>
      <c r="M112" s="1">
        <f t="shared" si="22"/>
        <v>0</v>
      </c>
      <c r="N112" s="1">
        <v>101.09</v>
      </c>
      <c r="O112" s="1"/>
      <c r="P112" s="167"/>
      <c r="Q112" s="173"/>
      <c r="R112" s="173"/>
      <c r="S112" s="167"/>
      <c r="Z112">
        <v>0</v>
      </c>
    </row>
    <row r="113" spans="1:26" ht="34.5">
      <c r="A113" s="171"/>
      <c r="B113" s="168" t="s">
        <v>636</v>
      </c>
      <c r="C113" s="172" t="s">
        <v>748</v>
      </c>
      <c r="D113" s="168" t="s">
        <v>1128</v>
      </c>
      <c r="E113" s="168" t="s">
        <v>346</v>
      </c>
      <c r="F113" s="169">
        <v>4</v>
      </c>
      <c r="G113" s="170"/>
      <c r="H113" s="170"/>
      <c r="I113" s="170">
        <f t="shared" si="19"/>
        <v>0</v>
      </c>
      <c r="J113" s="168">
        <f t="shared" si="20"/>
        <v>439.04</v>
      </c>
      <c r="K113" s="1">
        <f t="shared" si="21"/>
        <v>0</v>
      </c>
      <c r="L113" s="1"/>
      <c r="M113" s="1">
        <f t="shared" si="22"/>
        <v>0</v>
      </c>
      <c r="N113" s="1">
        <v>109.76</v>
      </c>
      <c r="O113" s="1"/>
      <c r="P113" s="167"/>
      <c r="Q113" s="173"/>
      <c r="R113" s="173"/>
      <c r="S113" s="167"/>
      <c r="Z113">
        <v>0</v>
      </c>
    </row>
    <row r="114" spans="1:26" ht="34.5">
      <c r="A114" s="171"/>
      <c r="B114" s="168" t="s">
        <v>636</v>
      </c>
      <c r="C114" s="172" t="s">
        <v>749</v>
      </c>
      <c r="D114" s="168" t="s">
        <v>1129</v>
      </c>
      <c r="E114" s="168" t="s">
        <v>346</v>
      </c>
      <c r="F114" s="169">
        <v>3</v>
      </c>
      <c r="G114" s="170"/>
      <c r="H114" s="170"/>
      <c r="I114" s="170">
        <f t="shared" si="19"/>
        <v>0</v>
      </c>
      <c r="J114" s="168">
        <f t="shared" si="20"/>
        <v>195.45</v>
      </c>
      <c r="K114" s="1">
        <f t="shared" si="21"/>
        <v>0</v>
      </c>
      <c r="L114" s="1"/>
      <c r="M114" s="1">
        <f t="shared" si="22"/>
        <v>0</v>
      </c>
      <c r="N114" s="1">
        <v>65.150000000000006</v>
      </c>
      <c r="O114" s="1"/>
      <c r="P114" s="167"/>
      <c r="Q114" s="173"/>
      <c r="R114" s="173"/>
      <c r="S114" s="167"/>
      <c r="Z114">
        <v>0</v>
      </c>
    </row>
    <row r="115" spans="1:26" ht="34.5">
      <c r="A115" s="171"/>
      <c r="B115" s="168" t="s">
        <v>636</v>
      </c>
      <c r="C115" s="172" t="s">
        <v>750</v>
      </c>
      <c r="D115" s="168" t="s">
        <v>1130</v>
      </c>
      <c r="E115" s="168" t="s">
        <v>346</v>
      </c>
      <c r="F115" s="169">
        <v>1</v>
      </c>
      <c r="G115" s="170"/>
      <c r="H115" s="170"/>
      <c r="I115" s="170">
        <f t="shared" si="19"/>
        <v>0</v>
      </c>
      <c r="J115" s="168">
        <f t="shared" si="20"/>
        <v>80.22</v>
      </c>
      <c r="K115" s="1">
        <f t="shared" si="21"/>
        <v>0</v>
      </c>
      <c r="L115" s="1"/>
      <c r="M115" s="1">
        <f t="shared" si="22"/>
        <v>0</v>
      </c>
      <c r="N115" s="1">
        <v>80.22</v>
      </c>
      <c r="O115" s="1"/>
      <c r="P115" s="167"/>
      <c r="Q115" s="173"/>
      <c r="R115" s="173"/>
      <c r="S115" s="167"/>
      <c r="Z115">
        <v>0</v>
      </c>
    </row>
    <row r="116" spans="1:26" ht="34.5">
      <c r="A116" s="171"/>
      <c r="B116" s="168" t="s">
        <v>636</v>
      </c>
      <c r="C116" s="172" t="s">
        <v>751</v>
      </c>
      <c r="D116" s="168" t="s">
        <v>1131</v>
      </c>
      <c r="E116" s="168" t="s">
        <v>346</v>
      </c>
      <c r="F116" s="169">
        <v>1</v>
      </c>
      <c r="G116" s="170"/>
      <c r="H116" s="170"/>
      <c r="I116" s="170">
        <f t="shared" si="19"/>
        <v>0</v>
      </c>
      <c r="J116" s="168">
        <f t="shared" si="20"/>
        <v>110.36</v>
      </c>
      <c r="K116" s="1">
        <f t="shared" si="21"/>
        <v>0</v>
      </c>
      <c r="L116" s="1"/>
      <c r="M116" s="1">
        <f t="shared" si="22"/>
        <v>0</v>
      </c>
      <c r="N116" s="1">
        <v>110.36</v>
      </c>
      <c r="O116" s="1"/>
      <c r="P116" s="167"/>
      <c r="Q116" s="173"/>
      <c r="R116" s="173"/>
      <c r="S116" s="167"/>
      <c r="Z116">
        <v>0</v>
      </c>
    </row>
    <row r="117" spans="1:26" ht="34.5">
      <c r="A117" s="171"/>
      <c r="B117" s="168" t="s">
        <v>636</v>
      </c>
      <c r="C117" s="172" t="s">
        <v>752</v>
      </c>
      <c r="D117" s="168" t="s">
        <v>1132</v>
      </c>
      <c r="E117" s="168" t="s">
        <v>346</v>
      </c>
      <c r="F117" s="169">
        <v>1</v>
      </c>
      <c r="G117" s="170"/>
      <c r="H117" s="170"/>
      <c r="I117" s="170">
        <f t="shared" si="19"/>
        <v>0</v>
      </c>
      <c r="J117" s="168">
        <f t="shared" si="20"/>
        <v>125.43</v>
      </c>
      <c r="K117" s="1">
        <f t="shared" si="21"/>
        <v>0</v>
      </c>
      <c r="L117" s="1"/>
      <c r="M117" s="1">
        <f t="shared" si="22"/>
        <v>0</v>
      </c>
      <c r="N117" s="1">
        <v>125.43</v>
      </c>
      <c r="O117" s="1"/>
      <c r="P117" s="167"/>
      <c r="Q117" s="173"/>
      <c r="R117" s="173"/>
      <c r="S117" s="167"/>
      <c r="Z117">
        <v>0</v>
      </c>
    </row>
    <row r="118" spans="1:26" ht="34.5">
      <c r="A118" s="171"/>
      <c r="B118" s="168" t="s">
        <v>636</v>
      </c>
      <c r="C118" s="172" t="s">
        <v>753</v>
      </c>
      <c r="D118" s="168" t="s">
        <v>1133</v>
      </c>
      <c r="E118" s="168" t="s">
        <v>346</v>
      </c>
      <c r="F118" s="169">
        <v>6</v>
      </c>
      <c r="G118" s="170"/>
      <c r="H118" s="170"/>
      <c r="I118" s="170">
        <f t="shared" si="19"/>
        <v>0</v>
      </c>
      <c r="J118" s="168">
        <f t="shared" si="20"/>
        <v>619.32000000000005</v>
      </c>
      <c r="K118" s="1">
        <f t="shared" si="21"/>
        <v>0</v>
      </c>
      <c r="L118" s="1"/>
      <c r="M118" s="1">
        <f t="shared" si="22"/>
        <v>0</v>
      </c>
      <c r="N118" s="1">
        <v>103.22</v>
      </c>
      <c r="O118" s="1"/>
      <c r="P118" s="167"/>
      <c r="Q118" s="173"/>
      <c r="R118" s="173"/>
      <c r="S118" s="167"/>
      <c r="Z118">
        <v>0</v>
      </c>
    </row>
    <row r="119" spans="1:26" ht="35.1" customHeight="1">
      <c r="A119" s="171"/>
      <c r="B119" s="168" t="s">
        <v>636</v>
      </c>
      <c r="C119" s="172" t="s">
        <v>754</v>
      </c>
      <c r="D119" s="168" t="s">
        <v>1134</v>
      </c>
      <c r="E119" s="168" t="s">
        <v>346</v>
      </c>
      <c r="F119" s="169">
        <v>12</v>
      </c>
      <c r="G119" s="170"/>
      <c r="H119" s="170"/>
      <c r="I119" s="170">
        <f t="shared" si="19"/>
        <v>0</v>
      </c>
      <c r="J119" s="168">
        <f t="shared" si="20"/>
        <v>1419.48</v>
      </c>
      <c r="K119" s="1">
        <f t="shared" si="21"/>
        <v>0</v>
      </c>
      <c r="L119" s="1"/>
      <c r="M119" s="1">
        <f t="shared" si="22"/>
        <v>0</v>
      </c>
      <c r="N119" s="1">
        <v>118.29</v>
      </c>
      <c r="O119" s="1"/>
      <c r="P119" s="167"/>
      <c r="Q119" s="173"/>
      <c r="R119" s="173"/>
      <c r="S119" s="167"/>
      <c r="Z119">
        <v>0</v>
      </c>
    </row>
    <row r="120" spans="1:26" ht="35.1" customHeight="1">
      <c r="A120" s="171"/>
      <c r="B120" s="168" t="s">
        <v>636</v>
      </c>
      <c r="C120" s="172" t="s">
        <v>755</v>
      </c>
      <c r="D120" s="168" t="s">
        <v>1135</v>
      </c>
      <c r="E120" s="168" t="s">
        <v>346</v>
      </c>
      <c r="F120" s="169">
        <v>6</v>
      </c>
      <c r="G120" s="170"/>
      <c r="H120" s="170"/>
      <c r="I120" s="170">
        <f t="shared" si="19"/>
        <v>0</v>
      </c>
      <c r="J120" s="168">
        <f t="shared" si="20"/>
        <v>800.16</v>
      </c>
      <c r="K120" s="1">
        <f t="shared" si="21"/>
        <v>0</v>
      </c>
      <c r="L120" s="1"/>
      <c r="M120" s="1">
        <f t="shared" si="22"/>
        <v>0</v>
      </c>
      <c r="N120" s="1">
        <v>133.36000000000001</v>
      </c>
      <c r="O120" s="1"/>
      <c r="P120" s="167"/>
      <c r="Q120" s="173"/>
      <c r="R120" s="173"/>
      <c r="S120" s="167"/>
      <c r="Z120">
        <v>0</v>
      </c>
    </row>
    <row r="121" spans="1:26" ht="35.1" customHeight="1">
      <c r="A121" s="171"/>
      <c r="B121" s="168" t="s">
        <v>636</v>
      </c>
      <c r="C121" s="172" t="s">
        <v>756</v>
      </c>
      <c r="D121" s="168" t="s">
        <v>1136</v>
      </c>
      <c r="E121" s="168" t="s">
        <v>346</v>
      </c>
      <c r="F121" s="169">
        <v>4</v>
      </c>
      <c r="G121" s="170"/>
      <c r="H121" s="170"/>
      <c r="I121" s="170">
        <f t="shared" si="19"/>
        <v>0</v>
      </c>
      <c r="J121" s="168">
        <f t="shared" si="20"/>
        <v>593.72</v>
      </c>
      <c r="K121" s="1">
        <f t="shared" si="21"/>
        <v>0</v>
      </c>
      <c r="L121" s="1"/>
      <c r="M121" s="1">
        <f t="shared" si="22"/>
        <v>0</v>
      </c>
      <c r="N121" s="1">
        <v>148.43</v>
      </c>
      <c r="O121" s="1"/>
      <c r="P121" s="167"/>
      <c r="Q121" s="173"/>
      <c r="R121" s="173"/>
      <c r="S121" s="167"/>
      <c r="Z121">
        <v>0</v>
      </c>
    </row>
    <row r="122" spans="1:26" ht="35.1" customHeight="1">
      <c r="A122" s="171"/>
      <c r="B122" s="168" t="s">
        <v>636</v>
      </c>
      <c r="C122" s="172" t="s">
        <v>757</v>
      </c>
      <c r="D122" s="168" t="s">
        <v>1137</v>
      </c>
      <c r="E122" s="168" t="s">
        <v>346</v>
      </c>
      <c r="F122" s="169">
        <v>1</v>
      </c>
      <c r="G122" s="170"/>
      <c r="H122" s="170"/>
      <c r="I122" s="170">
        <f t="shared" si="19"/>
        <v>0</v>
      </c>
      <c r="J122" s="168">
        <f t="shared" si="20"/>
        <v>163.5</v>
      </c>
      <c r="K122" s="1">
        <f t="shared" si="21"/>
        <v>0</v>
      </c>
      <c r="L122" s="1"/>
      <c r="M122" s="1">
        <f t="shared" si="22"/>
        <v>0</v>
      </c>
      <c r="N122" s="1">
        <v>163.5</v>
      </c>
      <c r="O122" s="1"/>
      <c r="P122" s="167"/>
      <c r="Q122" s="173"/>
      <c r="R122" s="173"/>
      <c r="S122" s="167"/>
      <c r="Z122">
        <v>0</v>
      </c>
    </row>
    <row r="123" spans="1:26" ht="35.1" customHeight="1">
      <c r="A123" s="171"/>
      <c r="B123" s="168" t="s">
        <v>636</v>
      </c>
      <c r="C123" s="172" t="s">
        <v>758</v>
      </c>
      <c r="D123" s="168" t="s">
        <v>1138</v>
      </c>
      <c r="E123" s="168" t="s">
        <v>346</v>
      </c>
      <c r="F123" s="169">
        <v>1</v>
      </c>
      <c r="G123" s="170"/>
      <c r="H123" s="170"/>
      <c r="I123" s="170">
        <f t="shared" si="19"/>
        <v>0</v>
      </c>
      <c r="J123" s="168">
        <f t="shared" si="20"/>
        <v>106.63</v>
      </c>
      <c r="K123" s="1">
        <f t="shared" si="21"/>
        <v>0</v>
      </c>
      <c r="L123" s="1"/>
      <c r="M123" s="1">
        <f t="shared" si="22"/>
        <v>0</v>
      </c>
      <c r="N123" s="1">
        <v>106.63</v>
      </c>
      <c r="O123" s="1"/>
      <c r="P123" s="167"/>
      <c r="Q123" s="173"/>
      <c r="R123" s="173"/>
      <c r="S123" s="167"/>
      <c r="Z123">
        <v>0</v>
      </c>
    </row>
    <row r="124" spans="1:26" ht="34.5">
      <c r="A124" s="171"/>
      <c r="B124" s="168" t="s">
        <v>636</v>
      </c>
      <c r="C124" s="172" t="s">
        <v>759</v>
      </c>
      <c r="D124" s="168" t="s">
        <v>1139</v>
      </c>
      <c r="E124" s="168" t="s">
        <v>346</v>
      </c>
      <c r="F124" s="169">
        <v>1</v>
      </c>
      <c r="G124" s="170"/>
      <c r="H124" s="170"/>
      <c r="I124" s="170">
        <f t="shared" si="19"/>
        <v>0</v>
      </c>
      <c r="J124" s="168">
        <f t="shared" si="20"/>
        <v>99.92</v>
      </c>
      <c r="K124" s="1">
        <f t="shared" si="21"/>
        <v>0</v>
      </c>
      <c r="L124" s="1"/>
      <c r="M124" s="1">
        <f t="shared" si="22"/>
        <v>0</v>
      </c>
      <c r="N124" s="1">
        <v>99.92</v>
      </c>
      <c r="O124" s="1"/>
      <c r="P124" s="167"/>
      <c r="Q124" s="173"/>
      <c r="R124" s="173"/>
      <c r="S124" s="167"/>
      <c r="Z124">
        <v>0</v>
      </c>
    </row>
    <row r="125" spans="1:26" ht="24.95" customHeight="1">
      <c r="A125" s="171"/>
      <c r="B125" s="168" t="s">
        <v>610</v>
      </c>
      <c r="C125" s="172" t="s">
        <v>760</v>
      </c>
      <c r="D125" s="168" t="s">
        <v>761</v>
      </c>
      <c r="E125" s="168" t="s">
        <v>346</v>
      </c>
      <c r="F125" s="169">
        <v>102</v>
      </c>
      <c r="G125" s="170"/>
      <c r="H125" s="170"/>
      <c r="I125" s="170">
        <f t="shared" si="19"/>
        <v>0</v>
      </c>
      <c r="J125" s="168">
        <f t="shared" si="20"/>
        <v>1020</v>
      </c>
      <c r="K125" s="1">
        <f t="shared" si="21"/>
        <v>0</v>
      </c>
      <c r="L125" s="1">
        <f t="shared" ref="L125:L140" si="23">ROUND(F125*(G125),2)</f>
        <v>0</v>
      </c>
      <c r="M125" s="1"/>
      <c r="N125" s="1">
        <v>10</v>
      </c>
      <c r="O125" s="1"/>
      <c r="P125" s="167"/>
      <c r="Q125" s="173"/>
      <c r="R125" s="173"/>
      <c r="S125" s="167"/>
      <c r="Z125">
        <v>0</v>
      </c>
    </row>
    <row r="126" spans="1:26" ht="24.95" customHeight="1">
      <c r="A126" s="171"/>
      <c r="B126" s="168" t="s">
        <v>762</v>
      </c>
      <c r="C126" s="172" t="s">
        <v>763</v>
      </c>
      <c r="D126" s="168" t="s">
        <v>764</v>
      </c>
      <c r="E126" s="168" t="s">
        <v>346</v>
      </c>
      <c r="F126" s="169">
        <v>21</v>
      </c>
      <c r="G126" s="170"/>
      <c r="H126" s="170"/>
      <c r="I126" s="170">
        <f t="shared" si="19"/>
        <v>0</v>
      </c>
      <c r="J126" s="168">
        <f t="shared" si="20"/>
        <v>109.41</v>
      </c>
      <c r="K126" s="1">
        <f t="shared" si="21"/>
        <v>0</v>
      </c>
      <c r="L126" s="1">
        <f t="shared" si="23"/>
        <v>0</v>
      </c>
      <c r="M126" s="1"/>
      <c r="N126" s="1">
        <v>5.21</v>
      </c>
      <c r="O126" s="1"/>
      <c r="P126" s="167"/>
      <c r="Q126" s="173"/>
      <c r="R126" s="173"/>
      <c r="S126" s="167"/>
      <c r="Z126">
        <v>0</v>
      </c>
    </row>
    <row r="127" spans="1:26" ht="24.95" customHeight="1">
      <c r="A127" s="171"/>
      <c r="B127" s="168" t="s">
        <v>762</v>
      </c>
      <c r="C127" s="172" t="s">
        <v>765</v>
      </c>
      <c r="D127" s="168" t="s">
        <v>766</v>
      </c>
      <c r="E127" s="168" t="s">
        <v>346</v>
      </c>
      <c r="F127" s="169">
        <v>14</v>
      </c>
      <c r="G127" s="170"/>
      <c r="H127" s="170"/>
      <c r="I127" s="170">
        <f t="shared" si="19"/>
        <v>0</v>
      </c>
      <c r="J127" s="168">
        <f t="shared" si="20"/>
        <v>77.42</v>
      </c>
      <c r="K127" s="1">
        <f t="shared" si="21"/>
        <v>0</v>
      </c>
      <c r="L127" s="1">
        <f t="shared" si="23"/>
        <v>0</v>
      </c>
      <c r="M127" s="1"/>
      <c r="N127" s="1">
        <v>5.53</v>
      </c>
      <c r="O127" s="1"/>
      <c r="P127" s="167"/>
      <c r="Q127" s="173"/>
      <c r="R127" s="173"/>
      <c r="S127" s="167"/>
      <c r="Z127">
        <v>0</v>
      </c>
    </row>
    <row r="128" spans="1:26" ht="24.95" customHeight="1">
      <c r="A128" s="171"/>
      <c r="B128" s="168" t="s">
        <v>762</v>
      </c>
      <c r="C128" s="172" t="s">
        <v>767</v>
      </c>
      <c r="D128" s="168" t="s">
        <v>768</v>
      </c>
      <c r="E128" s="168" t="s">
        <v>346</v>
      </c>
      <c r="F128" s="169">
        <v>9</v>
      </c>
      <c r="G128" s="170"/>
      <c r="H128" s="170"/>
      <c r="I128" s="170">
        <f t="shared" si="19"/>
        <v>0</v>
      </c>
      <c r="J128" s="168">
        <f t="shared" si="20"/>
        <v>52.65</v>
      </c>
      <c r="K128" s="1">
        <f t="shared" si="21"/>
        <v>0</v>
      </c>
      <c r="L128" s="1">
        <f t="shared" si="23"/>
        <v>0</v>
      </c>
      <c r="M128" s="1"/>
      <c r="N128" s="1">
        <v>5.85</v>
      </c>
      <c r="O128" s="1"/>
      <c r="P128" s="167"/>
      <c r="Q128" s="173"/>
      <c r="R128" s="173"/>
      <c r="S128" s="167"/>
      <c r="Z128">
        <v>0</v>
      </c>
    </row>
    <row r="129" spans="1:26" ht="24.95" customHeight="1">
      <c r="A129" s="171"/>
      <c r="B129" s="168" t="s">
        <v>762</v>
      </c>
      <c r="C129" s="172" t="s">
        <v>769</v>
      </c>
      <c r="D129" s="168" t="s">
        <v>770</v>
      </c>
      <c r="E129" s="168" t="s">
        <v>346</v>
      </c>
      <c r="F129" s="169">
        <v>21</v>
      </c>
      <c r="G129" s="170"/>
      <c r="H129" s="170"/>
      <c r="I129" s="170">
        <f t="shared" si="19"/>
        <v>0</v>
      </c>
      <c r="J129" s="168">
        <f t="shared" si="20"/>
        <v>156.87</v>
      </c>
      <c r="K129" s="1">
        <f t="shared" si="21"/>
        <v>0</v>
      </c>
      <c r="L129" s="1">
        <f t="shared" si="23"/>
        <v>0</v>
      </c>
      <c r="M129" s="1"/>
      <c r="N129" s="1">
        <v>7.47</v>
      </c>
      <c r="O129" s="1"/>
      <c r="P129" s="167"/>
      <c r="Q129" s="173"/>
      <c r="R129" s="173"/>
      <c r="S129" s="167"/>
      <c r="Z129">
        <v>0</v>
      </c>
    </row>
    <row r="130" spans="1:26" ht="24.95" customHeight="1">
      <c r="A130" s="171"/>
      <c r="B130" s="168" t="s">
        <v>762</v>
      </c>
      <c r="C130" s="172" t="s">
        <v>771</v>
      </c>
      <c r="D130" s="168" t="s">
        <v>772</v>
      </c>
      <c r="E130" s="168" t="s">
        <v>346</v>
      </c>
      <c r="F130" s="169">
        <v>3</v>
      </c>
      <c r="G130" s="170"/>
      <c r="H130" s="170"/>
      <c r="I130" s="170">
        <f t="shared" si="19"/>
        <v>0</v>
      </c>
      <c r="J130" s="168">
        <f t="shared" si="20"/>
        <v>15.9</v>
      </c>
      <c r="K130" s="1">
        <f t="shared" si="21"/>
        <v>0</v>
      </c>
      <c r="L130" s="1">
        <f t="shared" si="23"/>
        <v>0</v>
      </c>
      <c r="M130" s="1"/>
      <c r="N130" s="1">
        <v>5.3</v>
      </c>
      <c r="O130" s="1"/>
      <c r="P130" s="167"/>
      <c r="Q130" s="173"/>
      <c r="R130" s="173"/>
      <c r="S130" s="167"/>
      <c r="Z130">
        <v>0</v>
      </c>
    </row>
    <row r="131" spans="1:26" ht="24.95" customHeight="1">
      <c r="A131" s="171"/>
      <c r="B131" s="168" t="s">
        <v>762</v>
      </c>
      <c r="C131" s="172" t="s">
        <v>773</v>
      </c>
      <c r="D131" s="168" t="s">
        <v>774</v>
      </c>
      <c r="E131" s="168" t="s">
        <v>346</v>
      </c>
      <c r="F131" s="169">
        <v>7</v>
      </c>
      <c r="G131" s="170"/>
      <c r="H131" s="170"/>
      <c r="I131" s="170">
        <f t="shared" si="19"/>
        <v>0</v>
      </c>
      <c r="J131" s="168">
        <f t="shared" si="20"/>
        <v>39.619999999999997</v>
      </c>
      <c r="K131" s="1">
        <f t="shared" si="21"/>
        <v>0</v>
      </c>
      <c r="L131" s="1">
        <f t="shared" si="23"/>
        <v>0</v>
      </c>
      <c r="M131" s="1"/>
      <c r="N131" s="1">
        <v>5.66</v>
      </c>
      <c r="O131" s="1"/>
      <c r="P131" s="167"/>
      <c r="Q131" s="173"/>
      <c r="R131" s="173"/>
      <c r="S131" s="167"/>
      <c r="Z131">
        <v>0</v>
      </c>
    </row>
    <row r="132" spans="1:26" ht="24.95" customHeight="1">
      <c r="A132" s="171"/>
      <c r="B132" s="168" t="s">
        <v>762</v>
      </c>
      <c r="C132" s="172" t="s">
        <v>775</v>
      </c>
      <c r="D132" s="168" t="s">
        <v>776</v>
      </c>
      <c r="E132" s="168" t="s">
        <v>346</v>
      </c>
      <c r="F132" s="169">
        <v>19</v>
      </c>
      <c r="G132" s="170"/>
      <c r="H132" s="170"/>
      <c r="I132" s="170">
        <f t="shared" si="19"/>
        <v>0</v>
      </c>
      <c r="J132" s="168">
        <f t="shared" si="20"/>
        <v>114.38</v>
      </c>
      <c r="K132" s="1">
        <f t="shared" si="21"/>
        <v>0</v>
      </c>
      <c r="L132" s="1">
        <f t="shared" si="23"/>
        <v>0</v>
      </c>
      <c r="M132" s="1"/>
      <c r="N132" s="1">
        <v>6.02</v>
      </c>
      <c r="O132" s="1"/>
      <c r="P132" s="167"/>
      <c r="Q132" s="173"/>
      <c r="R132" s="173"/>
      <c r="S132" s="167"/>
      <c r="Z132">
        <v>0</v>
      </c>
    </row>
    <row r="133" spans="1:26" ht="24.95" customHeight="1">
      <c r="A133" s="171"/>
      <c r="B133" s="168" t="s">
        <v>762</v>
      </c>
      <c r="C133" s="172" t="s">
        <v>777</v>
      </c>
      <c r="D133" s="168" t="s">
        <v>778</v>
      </c>
      <c r="E133" s="168" t="s">
        <v>346</v>
      </c>
      <c r="F133" s="169">
        <v>6</v>
      </c>
      <c r="G133" s="170"/>
      <c r="H133" s="170"/>
      <c r="I133" s="170">
        <f t="shared" si="19"/>
        <v>0</v>
      </c>
      <c r="J133" s="168">
        <f t="shared" si="20"/>
        <v>46.32</v>
      </c>
      <c r="K133" s="1">
        <f t="shared" si="21"/>
        <v>0</v>
      </c>
      <c r="L133" s="1">
        <f t="shared" si="23"/>
        <v>0</v>
      </c>
      <c r="M133" s="1"/>
      <c r="N133" s="1">
        <v>7.72</v>
      </c>
      <c r="O133" s="1"/>
      <c r="P133" s="167"/>
      <c r="Q133" s="173"/>
      <c r="R133" s="173"/>
      <c r="S133" s="167"/>
      <c r="Z133">
        <v>0</v>
      </c>
    </row>
    <row r="134" spans="1:26" ht="24.95" customHeight="1">
      <c r="A134" s="171"/>
      <c r="B134" s="168" t="s">
        <v>762</v>
      </c>
      <c r="C134" s="172" t="s">
        <v>779</v>
      </c>
      <c r="D134" s="168" t="s">
        <v>780</v>
      </c>
      <c r="E134" s="168" t="s">
        <v>346</v>
      </c>
      <c r="F134" s="169">
        <v>1</v>
      </c>
      <c r="G134" s="170"/>
      <c r="H134" s="170"/>
      <c r="I134" s="170">
        <f t="shared" si="19"/>
        <v>0</v>
      </c>
      <c r="J134" s="168">
        <f t="shared" si="20"/>
        <v>5.77</v>
      </c>
      <c r="K134" s="1">
        <f t="shared" si="21"/>
        <v>0</v>
      </c>
      <c r="L134" s="1">
        <f t="shared" si="23"/>
        <v>0</v>
      </c>
      <c r="M134" s="1"/>
      <c r="N134" s="1">
        <v>5.77</v>
      </c>
      <c r="O134" s="1"/>
      <c r="P134" s="167"/>
      <c r="Q134" s="173"/>
      <c r="R134" s="173"/>
      <c r="S134" s="167"/>
      <c r="Z134">
        <v>0</v>
      </c>
    </row>
    <row r="135" spans="1:26" ht="24.95" customHeight="1">
      <c r="A135" s="171"/>
      <c r="B135" s="168" t="s">
        <v>762</v>
      </c>
      <c r="C135" s="172" t="s">
        <v>781</v>
      </c>
      <c r="D135" s="168" t="s">
        <v>782</v>
      </c>
      <c r="E135" s="168" t="s">
        <v>346</v>
      </c>
      <c r="F135" s="169">
        <v>1</v>
      </c>
      <c r="G135" s="170"/>
      <c r="H135" s="170"/>
      <c r="I135" s="170">
        <f t="shared" si="19"/>
        <v>0</v>
      </c>
      <c r="J135" s="168">
        <f t="shared" si="20"/>
        <v>6.37</v>
      </c>
      <c r="K135" s="1">
        <f t="shared" si="21"/>
        <v>0</v>
      </c>
      <c r="L135" s="1">
        <f t="shared" si="23"/>
        <v>0</v>
      </c>
      <c r="M135" s="1"/>
      <c r="N135" s="1">
        <v>6.37</v>
      </c>
      <c r="O135" s="1"/>
      <c r="P135" s="167"/>
      <c r="Q135" s="173"/>
      <c r="R135" s="173"/>
      <c r="S135" s="167"/>
      <c r="Z135">
        <v>0</v>
      </c>
    </row>
    <row r="136" spans="1:26" ht="24.95" customHeight="1">
      <c r="A136" s="171"/>
      <c r="B136" s="168" t="s">
        <v>762</v>
      </c>
      <c r="C136" s="172" t="s">
        <v>783</v>
      </c>
      <c r="D136" s="168" t="s">
        <v>784</v>
      </c>
      <c r="E136" s="168" t="s">
        <v>346</v>
      </c>
      <c r="F136" s="169">
        <v>1</v>
      </c>
      <c r="G136" s="170"/>
      <c r="H136" s="170"/>
      <c r="I136" s="170">
        <f t="shared" si="19"/>
        <v>0</v>
      </c>
      <c r="J136" s="168">
        <f t="shared" si="20"/>
        <v>5.8</v>
      </c>
      <c r="K136" s="1">
        <f t="shared" si="21"/>
        <v>0</v>
      </c>
      <c r="L136" s="1">
        <f t="shared" si="23"/>
        <v>0</v>
      </c>
      <c r="M136" s="1"/>
      <c r="N136" s="1">
        <v>5.8</v>
      </c>
      <c r="O136" s="1"/>
      <c r="P136" s="167"/>
      <c r="Q136" s="173"/>
      <c r="R136" s="173"/>
      <c r="S136" s="167"/>
      <c r="Z136">
        <v>0</v>
      </c>
    </row>
    <row r="137" spans="1:26" ht="24.95" customHeight="1">
      <c r="A137" s="171"/>
      <c r="B137" s="168" t="s">
        <v>762</v>
      </c>
      <c r="C137" s="172" t="s">
        <v>785</v>
      </c>
      <c r="D137" s="168" t="s">
        <v>786</v>
      </c>
      <c r="E137" s="168" t="s">
        <v>657</v>
      </c>
      <c r="F137" s="169">
        <v>1.6</v>
      </c>
      <c r="G137" s="179"/>
      <c r="H137" s="179"/>
      <c r="I137" s="179">
        <f t="shared" si="19"/>
        <v>0</v>
      </c>
      <c r="J137" s="168">
        <f t="shared" si="20"/>
        <v>167.42</v>
      </c>
      <c r="K137" s="1">
        <f t="shared" si="21"/>
        <v>0</v>
      </c>
      <c r="L137" s="1">
        <f t="shared" si="23"/>
        <v>0</v>
      </c>
      <c r="M137" s="1"/>
      <c r="N137" s="1">
        <v>104.64</v>
      </c>
      <c r="O137" s="1"/>
      <c r="P137" s="167"/>
      <c r="Q137" s="173"/>
      <c r="R137" s="173"/>
      <c r="S137" s="167"/>
      <c r="Z137">
        <v>0</v>
      </c>
    </row>
    <row r="138" spans="1:26" ht="24.95" customHeight="1">
      <c r="A138" s="171"/>
      <c r="B138" s="168" t="s">
        <v>787</v>
      </c>
      <c r="C138" s="172" t="s">
        <v>788</v>
      </c>
      <c r="D138" s="168" t="s">
        <v>789</v>
      </c>
      <c r="E138" s="168" t="s">
        <v>790</v>
      </c>
      <c r="F138" s="169">
        <v>48</v>
      </c>
      <c r="G138" s="170"/>
      <c r="H138" s="170"/>
      <c r="I138" s="170">
        <f t="shared" si="19"/>
        <v>0</v>
      </c>
      <c r="J138" s="168">
        <f t="shared" si="20"/>
        <v>551.04</v>
      </c>
      <c r="K138" s="1">
        <f t="shared" si="21"/>
        <v>0</v>
      </c>
      <c r="L138" s="1">
        <f t="shared" si="23"/>
        <v>0</v>
      </c>
      <c r="M138" s="1"/>
      <c r="N138" s="1">
        <v>11.48</v>
      </c>
      <c r="O138" s="1"/>
      <c r="P138" s="167"/>
      <c r="Q138" s="173"/>
      <c r="R138" s="173"/>
      <c r="S138" s="167"/>
      <c r="Z138">
        <v>0</v>
      </c>
    </row>
    <row r="139" spans="1:26" ht="24.95" customHeight="1">
      <c r="A139" s="171"/>
      <c r="B139" s="168" t="s">
        <v>787</v>
      </c>
      <c r="C139" s="172" t="s">
        <v>791</v>
      </c>
      <c r="D139" s="168" t="s">
        <v>792</v>
      </c>
      <c r="E139" s="168" t="s">
        <v>790</v>
      </c>
      <c r="F139" s="169">
        <v>48</v>
      </c>
      <c r="G139" s="170"/>
      <c r="H139" s="170"/>
      <c r="I139" s="170">
        <f t="shared" si="19"/>
        <v>0</v>
      </c>
      <c r="J139" s="168">
        <f t="shared" si="20"/>
        <v>635.52</v>
      </c>
      <c r="K139" s="1">
        <f t="shared" si="21"/>
        <v>0</v>
      </c>
      <c r="L139" s="1">
        <f t="shared" si="23"/>
        <v>0</v>
      </c>
      <c r="M139" s="1"/>
      <c r="N139" s="1">
        <v>13.24</v>
      </c>
      <c r="O139" s="1"/>
      <c r="P139" s="167"/>
      <c r="Q139" s="173"/>
      <c r="R139" s="173"/>
      <c r="S139" s="167"/>
      <c r="Z139">
        <v>0</v>
      </c>
    </row>
    <row r="140" spans="1:26" ht="24.95" customHeight="1">
      <c r="A140" s="171"/>
      <c r="B140" s="168" t="s">
        <v>787</v>
      </c>
      <c r="C140" s="172" t="s">
        <v>793</v>
      </c>
      <c r="D140" s="168" t="s">
        <v>794</v>
      </c>
      <c r="E140" s="168" t="s">
        <v>790</v>
      </c>
      <c r="F140" s="169">
        <v>76</v>
      </c>
      <c r="G140" s="170"/>
      <c r="H140" s="170"/>
      <c r="I140" s="170">
        <f t="shared" si="19"/>
        <v>0</v>
      </c>
      <c r="J140" s="168">
        <f t="shared" si="20"/>
        <v>1122.52</v>
      </c>
      <c r="K140" s="1">
        <f t="shared" si="21"/>
        <v>0</v>
      </c>
      <c r="L140" s="1">
        <f t="shared" si="23"/>
        <v>0</v>
      </c>
      <c r="M140" s="1"/>
      <c r="N140" s="1">
        <v>14.77</v>
      </c>
      <c r="O140" s="1"/>
      <c r="P140" s="167"/>
      <c r="Q140" s="173"/>
      <c r="R140" s="173"/>
      <c r="S140" s="167"/>
      <c r="Z140">
        <v>0</v>
      </c>
    </row>
    <row r="141" spans="1:26">
      <c r="A141" s="156"/>
      <c r="B141" s="156"/>
      <c r="C141" s="156"/>
      <c r="D141" s="156" t="s">
        <v>599</v>
      </c>
      <c r="E141" s="156"/>
      <c r="F141" s="167"/>
      <c r="G141" s="159">
        <f>ROUND((SUM(L102:L140))/1,2)</f>
        <v>0</v>
      </c>
      <c r="H141" s="159">
        <f>ROUND((SUM(M102:M140))/1,2)</f>
        <v>0</v>
      </c>
      <c r="I141" s="159">
        <f>ROUND((SUM(I102:I140))/1,2)</f>
        <v>0</v>
      </c>
      <c r="J141" s="156"/>
      <c r="K141" s="156"/>
      <c r="L141" s="156">
        <f>ROUND((SUM(L102:L140))/1,2)</f>
        <v>0</v>
      </c>
      <c r="M141" s="156">
        <f>ROUND((SUM(M102:M140))/1,2)</f>
        <v>0</v>
      </c>
      <c r="N141" s="156"/>
      <c r="O141" s="156"/>
      <c r="P141" s="174">
        <f>ROUND((SUM(P102:P140))/1,2)</f>
        <v>0</v>
      </c>
      <c r="Q141" s="153"/>
      <c r="R141" s="153"/>
      <c r="S141" s="174">
        <f>ROUND((SUM(S102:S140))/1,2)</f>
        <v>0</v>
      </c>
      <c r="T141" s="153"/>
      <c r="U141" s="153"/>
      <c r="V141" s="153"/>
      <c r="W141" s="153"/>
      <c r="X141" s="153"/>
      <c r="Y141" s="153"/>
      <c r="Z141" s="153"/>
    </row>
    <row r="142" spans="1:26">
      <c r="A142" s="1"/>
      <c r="B142" s="1"/>
      <c r="C142" s="1"/>
      <c r="D142" s="1"/>
      <c r="E142" s="1"/>
      <c r="F142" s="163"/>
      <c r="G142" s="149"/>
      <c r="H142" s="149"/>
      <c r="I142" s="149"/>
      <c r="J142" s="1"/>
      <c r="K142" s="1"/>
      <c r="L142" s="1"/>
      <c r="M142" s="1"/>
      <c r="N142" s="1"/>
      <c r="O142" s="1"/>
      <c r="P142" s="1"/>
      <c r="S142" s="1"/>
    </row>
    <row r="143" spans="1:26">
      <c r="A143" s="156"/>
      <c r="B143" s="156"/>
      <c r="C143" s="156"/>
      <c r="D143" s="156" t="s">
        <v>148</v>
      </c>
      <c r="E143" s="156"/>
      <c r="F143" s="167"/>
      <c r="G143" s="157"/>
      <c r="H143" s="157"/>
      <c r="I143" s="157"/>
      <c r="J143" s="156"/>
      <c r="K143" s="156"/>
      <c r="L143" s="156"/>
      <c r="M143" s="156"/>
      <c r="N143" s="156"/>
      <c r="O143" s="156"/>
      <c r="P143" s="156"/>
      <c r="Q143" s="153"/>
      <c r="R143" s="153"/>
      <c r="S143" s="156"/>
      <c r="T143" s="153"/>
      <c r="U143" s="153"/>
      <c r="V143" s="153"/>
      <c r="W143" s="153"/>
      <c r="X143" s="153"/>
      <c r="Y143" s="153"/>
      <c r="Z143" s="153"/>
    </row>
    <row r="144" spans="1:26" ht="24.95" customHeight="1">
      <c r="A144" s="171"/>
      <c r="B144" s="168" t="s">
        <v>610</v>
      </c>
      <c r="C144" s="172" t="s">
        <v>795</v>
      </c>
      <c r="D144" s="168" t="s">
        <v>1140</v>
      </c>
      <c r="E144" s="168" t="s">
        <v>346</v>
      </c>
      <c r="F144" s="169">
        <v>1</v>
      </c>
      <c r="G144" s="170"/>
      <c r="H144" s="170"/>
      <c r="I144" s="170">
        <f t="shared" ref="I144:I151" si="24">ROUND(F144*(G144+H144),2)</f>
        <v>0</v>
      </c>
      <c r="J144" s="168">
        <f t="shared" ref="J144:J151" si="25">ROUND(F144*(N144),2)</f>
        <v>16</v>
      </c>
      <c r="K144" s="1">
        <f t="shared" ref="K144:K151" si="26">ROUND(F144*(O144),2)</f>
        <v>0</v>
      </c>
      <c r="L144" s="1">
        <f t="shared" ref="L144:L151" si="27">ROUND(F144*(G144),2)</f>
        <v>0</v>
      </c>
      <c r="M144" s="1"/>
      <c r="N144" s="1">
        <v>16</v>
      </c>
      <c r="O144" s="1"/>
      <c r="P144" s="167"/>
      <c r="Q144" s="173"/>
      <c r="R144" s="173"/>
      <c r="S144" s="167"/>
      <c r="Z144">
        <v>0</v>
      </c>
    </row>
    <row r="145" spans="1:26" ht="24.95" customHeight="1">
      <c r="A145" s="171"/>
      <c r="B145" s="168" t="s">
        <v>610</v>
      </c>
      <c r="C145" s="172" t="s">
        <v>796</v>
      </c>
      <c r="D145" s="168" t="s">
        <v>1141</v>
      </c>
      <c r="E145" s="168" t="s">
        <v>346</v>
      </c>
      <c r="F145" s="169">
        <v>1</v>
      </c>
      <c r="G145" s="170"/>
      <c r="H145" s="170"/>
      <c r="I145" s="170">
        <f t="shared" si="24"/>
        <v>0</v>
      </c>
      <c r="J145" s="168">
        <f t="shared" si="25"/>
        <v>50</v>
      </c>
      <c r="K145" s="1">
        <f t="shared" si="26"/>
        <v>0</v>
      </c>
      <c r="L145" s="1">
        <f t="shared" si="27"/>
        <v>0</v>
      </c>
      <c r="M145" s="1"/>
      <c r="N145" s="1">
        <v>50</v>
      </c>
      <c r="O145" s="1"/>
      <c r="P145" s="167"/>
      <c r="Q145" s="173"/>
      <c r="R145" s="173"/>
      <c r="S145" s="167"/>
      <c r="Z145">
        <v>0</v>
      </c>
    </row>
    <row r="146" spans="1:26" ht="24.95" customHeight="1">
      <c r="A146" s="171"/>
      <c r="B146" s="168" t="s">
        <v>610</v>
      </c>
      <c r="C146" s="172" t="s">
        <v>797</v>
      </c>
      <c r="D146" s="168" t="s">
        <v>798</v>
      </c>
      <c r="E146" s="168" t="s">
        <v>346</v>
      </c>
      <c r="F146" s="169">
        <v>1</v>
      </c>
      <c r="G146" s="170"/>
      <c r="H146" s="170"/>
      <c r="I146" s="170">
        <f t="shared" si="24"/>
        <v>0</v>
      </c>
      <c r="J146" s="168">
        <f t="shared" si="25"/>
        <v>70</v>
      </c>
      <c r="K146" s="1">
        <f t="shared" si="26"/>
        <v>0</v>
      </c>
      <c r="L146" s="1">
        <f t="shared" si="27"/>
        <v>0</v>
      </c>
      <c r="M146" s="1"/>
      <c r="N146" s="1">
        <v>70</v>
      </c>
      <c r="O146" s="1"/>
      <c r="P146" s="167"/>
      <c r="Q146" s="173"/>
      <c r="R146" s="173"/>
      <c r="S146" s="167"/>
      <c r="Z146">
        <v>0</v>
      </c>
    </row>
    <row r="147" spans="1:26" ht="24.95" customHeight="1">
      <c r="A147" s="171"/>
      <c r="B147" s="168" t="s">
        <v>610</v>
      </c>
      <c r="C147" s="172" t="s">
        <v>799</v>
      </c>
      <c r="D147" s="168" t="s">
        <v>800</v>
      </c>
      <c r="E147" s="168" t="s">
        <v>346</v>
      </c>
      <c r="F147" s="169">
        <v>1</v>
      </c>
      <c r="G147" s="170"/>
      <c r="H147" s="170"/>
      <c r="I147" s="170">
        <f t="shared" si="24"/>
        <v>0</v>
      </c>
      <c r="J147" s="168">
        <f t="shared" si="25"/>
        <v>41</v>
      </c>
      <c r="K147" s="1">
        <f t="shared" si="26"/>
        <v>0</v>
      </c>
      <c r="L147" s="1">
        <f t="shared" si="27"/>
        <v>0</v>
      </c>
      <c r="M147" s="1"/>
      <c r="N147" s="1">
        <v>41</v>
      </c>
      <c r="O147" s="1"/>
      <c r="P147" s="167"/>
      <c r="Q147" s="173"/>
      <c r="R147" s="173"/>
      <c r="S147" s="167"/>
      <c r="Z147">
        <v>0</v>
      </c>
    </row>
    <row r="148" spans="1:26" ht="24.95" customHeight="1">
      <c r="A148" s="171"/>
      <c r="B148" s="168" t="s">
        <v>610</v>
      </c>
      <c r="C148" s="172" t="s">
        <v>801</v>
      </c>
      <c r="D148" s="168" t="s">
        <v>802</v>
      </c>
      <c r="E148" s="168" t="s">
        <v>346</v>
      </c>
      <c r="F148" s="169">
        <v>4</v>
      </c>
      <c r="G148" s="170"/>
      <c r="H148" s="170"/>
      <c r="I148" s="170">
        <f t="shared" si="24"/>
        <v>0</v>
      </c>
      <c r="J148" s="168">
        <f t="shared" si="25"/>
        <v>72</v>
      </c>
      <c r="K148" s="1">
        <f t="shared" si="26"/>
        <v>0</v>
      </c>
      <c r="L148" s="1">
        <f t="shared" si="27"/>
        <v>0</v>
      </c>
      <c r="M148" s="1"/>
      <c r="N148" s="1">
        <v>18</v>
      </c>
      <c r="O148" s="1"/>
      <c r="P148" s="167"/>
      <c r="Q148" s="173"/>
      <c r="R148" s="173"/>
      <c r="S148" s="167"/>
      <c r="Z148">
        <v>0</v>
      </c>
    </row>
    <row r="149" spans="1:26" ht="24.95" customHeight="1">
      <c r="A149" s="171"/>
      <c r="B149" s="168" t="s">
        <v>610</v>
      </c>
      <c r="C149" s="172" t="s">
        <v>803</v>
      </c>
      <c r="D149" s="168" t="s">
        <v>804</v>
      </c>
      <c r="E149" s="168" t="s">
        <v>346</v>
      </c>
      <c r="F149" s="169">
        <v>4</v>
      </c>
      <c r="G149" s="170"/>
      <c r="H149" s="170"/>
      <c r="I149" s="170">
        <f t="shared" si="24"/>
        <v>0</v>
      </c>
      <c r="J149" s="168">
        <f t="shared" si="25"/>
        <v>88</v>
      </c>
      <c r="K149" s="1">
        <f t="shared" si="26"/>
        <v>0</v>
      </c>
      <c r="L149" s="1">
        <f t="shared" si="27"/>
        <v>0</v>
      </c>
      <c r="M149" s="1"/>
      <c r="N149" s="1">
        <v>22</v>
      </c>
      <c r="O149" s="1"/>
      <c r="P149" s="167"/>
      <c r="Q149" s="173"/>
      <c r="R149" s="173"/>
      <c r="S149" s="167"/>
      <c r="Z149">
        <v>0</v>
      </c>
    </row>
    <row r="150" spans="1:26" ht="24.95" customHeight="1">
      <c r="A150" s="171"/>
      <c r="B150" s="168" t="s">
        <v>610</v>
      </c>
      <c r="C150" s="172" t="s">
        <v>805</v>
      </c>
      <c r="D150" s="168" t="s">
        <v>806</v>
      </c>
      <c r="E150" s="168" t="s">
        <v>346</v>
      </c>
      <c r="F150" s="169">
        <v>1</v>
      </c>
      <c r="G150" s="170"/>
      <c r="H150" s="170"/>
      <c r="I150" s="170">
        <f t="shared" si="24"/>
        <v>0</v>
      </c>
      <c r="J150" s="168">
        <f t="shared" si="25"/>
        <v>400</v>
      </c>
      <c r="K150" s="1">
        <f t="shared" si="26"/>
        <v>0</v>
      </c>
      <c r="L150" s="1">
        <f t="shared" si="27"/>
        <v>0</v>
      </c>
      <c r="M150" s="1"/>
      <c r="N150" s="1">
        <v>400</v>
      </c>
      <c r="O150" s="1"/>
      <c r="P150" s="167"/>
      <c r="Q150" s="173"/>
      <c r="R150" s="173"/>
      <c r="S150" s="167"/>
      <c r="Z150">
        <v>0</v>
      </c>
    </row>
    <row r="151" spans="1:26" ht="24.95" customHeight="1">
      <c r="A151" s="171"/>
      <c r="B151" s="168" t="s">
        <v>610</v>
      </c>
      <c r="C151" s="172" t="s">
        <v>807</v>
      </c>
      <c r="D151" s="168" t="s">
        <v>808</v>
      </c>
      <c r="E151" s="168" t="s">
        <v>346</v>
      </c>
      <c r="F151" s="169">
        <v>2</v>
      </c>
      <c r="G151" s="170"/>
      <c r="H151" s="170"/>
      <c r="I151" s="170">
        <f t="shared" si="24"/>
        <v>0</v>
      </c>
      <c r="J151" s="168">
        <f t="shared" si="25"/>
        <v>600</v>
      </c>
      <c r="K151" s="1">
        <f t="shared" si="26"/>
        <v>0</v>
      </c>
      <c r="L151" s="1">
        <f t="shared" si="27"/>
        <v>0</v>
      </c>
      <c r="M151" s="1"/>
      <c r="N151" s="1">
        <v>300</v>
      </c>
      <c r="O151" s="1"/>
      <c r="P151" s="167"/>
      <c r="Q151" s="173"/>
      <c r="R151" s="173"/>
      <c r="S151" s="167"/>
      <c r="Z151">
        <v>0</v>
      </c>
    </row>
    <row r="152" spans="1:26">
      <c r="A152" s="156"/>
      <c r="B152" s="156"/>
      <c r="C152" s="156"/>
      <c r="D152" s="156" t="s">
        <v>148</v>
      </c>
      <c r="E152" s="156"/>
      <c r="F152" s="167"/>
      <c r="G152" s="159">
        <f>ROUND((SUM(L143:L151))/1,2)</f>
        <v>0</v>
      </c>
      <c r="H152" s="159">
        <f>ROUND((SUM(M143:M151))/1,2)</f>
        <v>0</v>
      </c>
      <c r="I152" s="159">
        <f>ROUND((SUM(I143:I151))/1,2)</f>
        <v>0</v>
      </c>
      <c r="J152" s="156"/>
      <c r="K152" s="156"/>
      <c r="L152" s="156">
        <f>ROUND((SUM(L143:L151))/1,2)</f>
        <v>0</v>
      </c>
      <c r="M152" s="156">
        <f>ROUND((SUM(M143:M151))/1,2)</f>
        <v>0</v>
      </c>
      <c r="N152" s="156"/>
      <c r="O152" s="156"/>
      <c r="P152" s="174">
        <f>ROUND((SUM(P143:P151))/1,2)</f>
        <v>0</v>
      </c>
      <c r="S152" s="167">
        <f>ROUND((SUM(S143:S151))/1,2)</f>
        <v>0</v>
      </c>
    </row>
    <row r="153" spans="1:26">
      <c r="A153" s="1"/>
      <c r="B153" s="1"/>
      <c r="C153" s="1"/>
      <c r="D153" s="1"/>
      <c r="E153" s="1"/>
      <c r="F153" s="163"/>
      <c r="G153" s="149"/>
      <c r="H153" s="149"/>
      <c r="I153" s="149"/>
      <c r="J153" s="1"/>
      <c r="K153" s="1"/>
      <c r="L153" s="1"/>
      <c r="M153" s="1"/>
      <c r="N153" s="1"/>
      <c r="O153" s="1"/>
      <c r="P153" s="1"/>
      <c r="S153" s="1"/>
    </row>
    <row r="154" spans="1:26">
      <c r="A154" s="156"/>
      <c r="B154" s="156"/>
      <c r="C154" s="156"/>
      <c r="D154" s="2" t="s">
        <v>147</v>
      </c>
      <c r="E154" s="156"/>
      <c r="F154" s="167"/>
      <c r="G154" s="159">
        <f>ROUND((SUM(L9:L153))/2,2)</f>
        <v>0</v>
      </c>
      <c r="H154" s="159">
        <f>ROUND((SUM(M9:M153))/2,2)</f>
        <v>0</v>
      </c>
      <c r="I154" s="159">
        <f>ROUND((SUM(I9:I153))/2,2)</f>
        <v>0</v>
      </c>
      <c r="J154" s="156"/>
      <c r="K154" s="156"/>
      <c r="L154" s="156">
        <f>ROUND((SUM(L9:L153))/2,2)</f>
        <v>0</v>
      </c>
      <c r="M154" s="156">
        <f>ROUND((SUM(M9:M153))/2,2)</f>
        <v>0</v>
      </c>
      <c r="N154" s="156"/>
      <c r="O154" s="156"/>
      <c r="P154" s="174">
        <f>ROUND((SUM(P9:P153))/2,2)</f>
        <v>0</v>
      </c>
      <c r="S154" s="174">
        <f>ROUND((SUM(S9:S153))/2,2)</f>
        <v>0</v>
      </c>
    </row>
    <row r="155" spans="1:26">
      <c r="A155" s="175"/>
      <c r="B155" s="175" t="s">
        <v>16</v>
      </c>
      <c r="C155" s="175"/>
      <c r="D155" s="175"/>
      <c r="E155" s="175"/>
      <c r="F155" s="176" t="s">
        <v>73</v>
      </c>
      <c r="G155" s="177">
        <f>ROUND((SUM(L9:L154))/3,2)</f>
        <v>0</v>
      </c>
      <c r="H155" s="177">
        <f>ROUND((SUM(M9:M154))/3,2)</f>
        <v>0</v>
      </c>
      <c r="I155" s="177">
        <f>ROUND((SUM(I9:I154))/3,2)</f>
        <v>0</v>
      </c>
      <c r="J155" s="175"/>
      <c r="K155" s="175">
        <f>ROUND((SUM(K9:K154)),2)</f>
        <v>0</v>
      </c>
      <c r="L155" s="175">
        <f>ROUND((SUM(L9:L154))/3,2)</f>
        <v>0</v>
      </c>
      <c r="M155" s="175">
        <f>ROUND((SUM(M9:M154))/3,2)</f>
        <v>0</v>
      </c>
      <c r="N155" s="175"/>
      <c r="O155" s="175"/>
      <c r="P155" s="176">
        <f>ROUND((SUM(P9:P154))/3,2)</f>
        <v>0</v>
      </c>
      <c r="S155" s="176">
        <f>ROUND((SUM(S9:S154))/3,2)</f>
        <v>0</v>
      </c>
      <c r="Z155">
        <f>(SUM(Z9:Z154))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Ústredné vykurovanie</oddHeader>
    <oddFooter>&amp;RStrana &amp;P z &amp;N    &amp;L&amp;7Spracované systémom Systematic®pyramida.wsn, tel.: 051 77 10 585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Z41"/>
  <sheetViews>
    <sheetView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809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/>
      <c r="E16" s="97"/>
      <c r="F16" s="106"/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>
        <f>'Rekap 11563'!B13</f>
        <v>0</v>
      </c>
      <c r="E17" s="76">
        <f>'Rekap 11563'!C13</f>
        <v>0</v>
      </c>
      <c r="F17" s="81">
        <f>'Rekap 11563'!D13</f>
        <v>0</v>
      </c>
      <c r="G17" s="61">
        <v>7</v>
      </c>
      <c r="H17" s="116" t="s">
        <v>40</v>
      </c>
      <c r="I17" s="129"/>
      <c r="J17" s="127">
        <f>'SO 11563'!Z49</f>
        <v>0</v>
      </c>
    </row>
    <row r="18" spans="1:26" ht="18" customHeight="1">
      <c r="A18" s="11"/>
      <c r="B18" s="68">
        <v>3</v>
      </c>
      <c r="C18" s="72" t="s">
        <v>35</v>
      </c>
      <c r="D18" s="79"/>
      <c r="E18" s="77"/>
      <c r="F18" s="82"/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11563'!K9:'SO 11563'!K48)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11563'!K9:'SO 11563'!K48)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809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147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810</v>
      </c>
      <c r="B11" s="157">
        <f>'SO 11563'!L42</f>
        <v>0</v>
      </c>
      <c r="C11" s="157">
        <f>'SO 11563'!M42</f>
        <v>0</v>
      </c>
      <c r="D11" s="157">
        <f>'SO 11563'!I42</f>
        <v>0</v>
      </c>
      <c r="E11" s="158">
        <f>'SO 11563'!P42</f>
        <v>0</v>
      </c>
      <c r="F11" s="158">
        <f>'SO 11563'!S42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150</v>
      </c>
      <c r="B12" s="157">
        <f>'SO 11563'!L46</f>
        <v>0</v>
      </c>
      <c r="C12" s="157">
        <f>'SO 11563'!M46</f>
        <v>0</v>
      </c>
      <c r="D12" s="157">
        <f>'SO 11563'!I46</f>
        <v>0</v>
      </c>
      <c r="E12" s="158">
        <f>'SO 11563'!P46</f>
        <v>0</v>
      </c>
      <c r="F12" s="158">
        <f>'SO 11563'!S46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2" t="s">
        <v>147</v>
      </c>
      <c r="B13" s="159">
        <f>'SO 11563'!L48</f>
        <v>0</v>
      </c>
      <c r="C13" s="159">
        <f>'SO 11563'!M48</f>
        <v>0</v>
      </c>
      <c r="D13" s="159">
        <f>'SO 11563'!I48</f>
        <v>0</v>
      </c>
      <c r="E13" s="160">
        <f>'SO 11563'!P48</f>
        <v>0</v>
      </c>
      <c r="F13" s="160">
        <f>'SO 11563'!S48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1"/>
      <c r="B14" s="149"/>
      <c r="C14" s="149"/>
      <c r="D14" s="149"/>
      <c r="E14" s="148"/>
      <c r="F14" s="148"/>
    </row>
    <row r="15" spans="1:26">
      <c r="A15" s="2" t="s">
        <v>73</v>
      </c>
      <c r="B15" s="159">
        <f>'SO 11563'!L49</f>
        <v>0</v>
      </c>
      <c r="C15" s="159">
        <f>'SO 11563'!M49</f>
        <v>0</v>
      </c>
      <c r="D15" s="159">
        <f>'SO 11563'!I49</f>
        <v>0</v>
      </c>
      <c r="E15" s="160">
        <f>'SO 11563'!P49</f>
        <v>0</v>
      </c>
      <c r="F15" s="160">
        <f>'SO 11563'!S49</f>
        <v>0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1"/>
      <c r="B16" s="149"/>
      <c r="C16" s="149"/>
      <c r="D16" s="149"/>
      <c r="E16" s="148"/>
      <c r="F16" s="148"/>
    </row>
    <row r="17" spans="1:6">
      <c r="A17" s="1"/>
      <c r="B17" s="149"/>
      <c r="C17" s="149"/>
      <c r="D17" s="149"/>
      <c r="E17" s="148"/>
      <c r="F17" s="148"/>
    </row>
    <row r="18" spans="1:6">
      <c r="A18" s="1"/>
      <c r="B18" s="149"/>
      <c r="C18" s="149"/>
      <c r="D18" s="149"/>
      <c r="E18" s="148"/>
      <c r="F18" s="148"/>
    </row>
    <row r="19" spans="1:6">
      <c r="A19" s="1"/>
      <c r="B19" s="149"/>
      <c r="C19" s="149"/>
      <c r="D19" s="149"/>
      <c r="E19" s="148"/>
      <c r="F19" s="148"/>
    </row>
    <row r="20" spans="1:6">
      <c r="A20" s="1"/>
      <c r="B20" s="149"/>
      <c r="C20" s="149"/>
      <c r="D20" s="149"/>
      <c r="E20" s="148"/>
      <c r="F20" s="148"/>
    </row>
    <row r="21" spans="1:6">
      <c r="A21" s="1"/>
      <c r="B21" s="149"/>
      <c r="C21" s="149"/>
      <c r="D21" s="149"/>
      <c r="E21" s="148"/>
      <c r="F21" s="148"/>
    </row>
    <row r="22" spans="1:6">
      <c r="A22" s="1"/>
      <c r="B22" s="149"/>
      <c r="C22" s="149"/>
      <c r="D22" s="149"/>
      <c r="E22" s="148"/>
      <c r="F22" s="148"/>
    </row>
    <row r="23" spans="1:6">
      <c r="A23" s="1"/>
      <c r="B23" s="149"/>
      <c r="C23" s="149"/>
      <c r="D23" s="149"/>
      <c r="E23" s="148"/>
      <c r="F23" s="148"/>
    </row>
    <row r="24" spans="1:6">
      <c r="A24" s="1"/>
      <c r="B24" s="149"/>
      <c r="C24" s="149"/>
      <c r="D24" s="149"/>
      <c r="E24" s="148"/>
      <c r="F24" s="148"/>
    </row>
    <row r="25" spans="1:6">
      <c r="A25" s="1"/>
      <c r="B25" s="149"/>
      <c r="C25" s="149"/>
      <c r="D25" s="149"/>
      <c r="E25" s="148"/>
      <c r="F25" s="148"/>
    </row>
    <row r="26" spans="1:6">
      <c r="A26" s="1"/>
      <c r="B26" s="149"/>
      <c r="C26" s="149"/>
      <c r="D26" s="149"/>
      <c r="E26" s="148"/>
      <c r="F26" s="148"/>
    </row>
    <row r="27" spans="1:6">
      <c r="A27" s="1"/>
      <c r="B27" s="149"/>
      <c r="C27" s="149"/>
      <c r="D27" s="149"/>
      <c r="E27" s="148"/>
      <c r="F27" s="148"/>
    </row>
    <row r="28" spans="1:6">
      <c r="A28" s="1"/>
      <c r="B28" s="149"/>
      <c r="C28" s="149"/>
      <c r="D28" s="149"/>
      <c r="E28" s="148"/>
      <c r="F28" s="148"/>
    </row>
    <row r="29" spans="1:6">
      <c r="A29" s="1"/>
      <c r="B29" s="149"/>
      <c r="C29" s="149"/>
      <c r="D29" s="149"/>
      <c r="E29" s="148"/>
      <c r="F29" s="148"/>
    </row>
    <row r="30" spans="1:6">
      <c r="A30" s="1"/>
      <c r="B30" s="149"/>
      <c r="C30" s="149"/>
      <c r="D30" s="149"/>
      <c r="E30" s="148"/>
      <c r="F30" s="148"/>
    </row>
    <row r="31" spans="1:6">
      <c r="A31" s="1"/>
      <c r="B31" s="149"/>
      <c r="C31" s="149"/>
      <c r="D31" s="149"/>
      <c r="E31" s="148"/>
      <c r="F31" s="148"/>
    </row>
    <row r="32" spans="1:6">
      <c r="A32" s="1"/>
      <c r="B32" s="149"/>
      <c r="C32" s="149"/>
      <c r="D32" s="149"/>
      <c r="E32" s="148"/>
      <c r="F32" s="148"/>
    </row>
    <row r="33" spans="1:6">
      <c r="A33" s="1"/>
      <c r="B33" s="149"/>
      <c r="C33" s="149"/>
      <c r="D33" s="149"/>
      <c r="E33" s="148"/>
      <c r="F33" s="148"/>
    </row>
    <row r="34" spans="1:6">
      <c r="A34" s="1"/>
      <c r="B34" s="149"/>
      <c r="C34" s="149"/>
      <c r="D34" s="149"/>
      <c r="E34" s="148"/>
      <c r="F34" s="148"/>
    </row>
    <row r="35" spans="1:6">
      <c r="A35" s="1"/>
      <c r="B35" s="149"/>
      <c r="C35" s="149"/>
      <c r="D35" s="149"/>
      <c r="E35" s="148"/>
      <c r="F35" s="148"/>
    </row>
    <row r="36" spans="1:6">
      <c r="A36" s="1"/>
      <c r="B36" s="149"/>
      <c r="C36" s="149"/>
      <c r="D36" s="149"/>
      <c r="E36" s="148"/>
      <c r="F36" s="148"/>
    </row>
    <row r="37" spans="1:6">
      <c r="A37" s="1"/>
      <c r="B37" s="149"/>
      <c r="C37" s="149"/>
      <c r="D37" s="149"/>
      <c r="E37" s="148"/>
      <c r="F37" s="148"/>
    </row>
    <row r="38" spans="1:6">
      <c r="A38" s="1"/>
      <c r="B38" s="149"/>
      <c r="C38" s="149"/>
      <c r="D38" s="149"/>
      <c r="E38" s="148"/>
      <c r="F38" s="148"/>
    </row>
    <row r="39" spans="1:6">
      <c r="A39" s="1"/>
      <c r="B39" s="149"/>
      <c r="C39" s="149"/>
      <c r="D39" s="149"/>
      <c r="E39" s="148"/>
      <c r="F39" s="148"/>
    </row>
    <row r="40" spans="1:6">
      <c r="A40" s="1"/>
      <c r="B40" s="149"/>
      <c r="C40" s="149"/>
      <c r="D40" s="149"/>
      <c r="E40" s="148"/>
      <c r="F40" s="148"/>
    </row>
    <row r="41" spans="1:6">
      <c r="A41" s="1"/>
      <c r="B41" s="149"/>
      <c r="C41" s="149"/>
      <c r="D41" s="149"/>
      <c r="E41" s="148"/>
      <c r="F41" s="148"/>
    </row>
    <row r="42" spans="1:6">
      <c r="A42" s="1"/>
      <c r="B42" s="149"/>
      <c r="C42" s="149"/>
      <c r="D42" s="149"/>
      <c r="E42" s="148"/>
      <c r="F42" s="148"/>
    </row>
    <row r="43" spans="1:6">
      <c r="A43" s="1"/>
      <c r="B43" s="149"/>
      <c r="C43" s="149"/>
      <c r="D43" s="149"/>
      <c r="E43" s="148"/>
      <c r="F43" s="148"/>
    </row>
    <row r="44" spans="1:6">
      <c r="A44" s="1"/>
      <c r="B44" s="149"/>
      <c r="C44" s="149"/>
      <c r="D44" s="149"/>
      <c r="E44" s="148"/>
      <c r="F44" s="148"/>
    </row>
    <row r="45" spans="1:6">
      <c r="A45" s="1"/>
      <c r="B45" s="149"/>
      <c r="C45" s="149"/>
      <c r="D45" s="149"/>
      <c r="E45" s="148"/>
      <c r="F45" s="148"/>
    </row>
    <row r="46" spans="1:6">
      <c r="A46" s="1"/>
      <c r="B46" s="149"/>
      <c r="C46" s="149"/>
      <c r="D46" s="149"/>
      <c r="E46" s="148"/>
      <c r="F46" s="148"/>
    </row>
    <row r="47" spans="1:6">
      <c r="A47" s="1"/>
      <c r="B47" s="149"/>
      <c r="C47" s="149"/>
      <c r="D47" s="149"/>
      <c r="E47" s="148"/>
      <c r="F47" s="148"/>
    </row>
    <row r="48" spans="1: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Z49"/>
  <sheetViews>
    <sheetView workbookViewId="0">
      <pane ySplit="8" topLeftCell="A36" activePane="bottomLeft" state="frozen"/>
      <selection pane="bottomLeft" activeCell="D22" sqref="D22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809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147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810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>
      <c r="A11" s="171"/>
      <c r="B11" s="168" t="s">
        <v>811</v>
      </c>
      <c r="C11" s="172" t="s">
        <v>812</v>
      </c>
      <c r="D11" s="168" t="s">
        <v>813</v>
      </c>
      <c r="E11" s="168" t="s">
        <v>111</v>
      </c>
      <c r="F11" s="169">
        <v>3</v>
      </c>
      <c r="G11" s="170"/>
      <c r="H11" s="170"/>
      <c r="I11" s="170">
        <f t="shared" ref="I11:I41" si="0">ROUND(F11*(G11+H11),2)</f>
        <v>0</v>
      </c>
      <c r="J11" s="168">
        <f t="shared" ref="J11:J41" si="1">ROUND(F11*(N11),2)</f>
        <v>28.41</v>
      </c>
      <c r="K11" s="1">
        <f t="shared" ref="K11:K41" si="2">ROUND(F11*(O11),2)</f>
        <v>0</v>
      </c>
      <c r="L11" s="1">
        <f t="shared" ref="L11:L41" si="3">ROUND(F11*(G11),2)</f>
        <v>0</v>
      </c>
      <c r="M11" s="1"/>
      <c r="N11" s="1">
        <v>9.4700000000000006</v>
      </c>
      <c r="O11" s="1"/>
      <c r="P11" s="167"/>
      <c r="Q11" s="173"/>
      <c r="R11" s="173"/>
      <c r="S11" s="167"/>
      <c r="Z11">
        <v>0</v>
      </c>
    </row>
    <row r="12" spans="1:26" ht="24.95" customHeight="1">
      <c r="A12" s="171"/>
      <c r="B12" s="168" t="s">
        <v>811</v>
      </c>
      <c r="C12" s="172" t="s">
        <v>814</v>
      </c>
      <c r="D12" s="168" t="s">
        <v>815</v>
      </c>
      <c r="E12" s="168" t="s">
        <v>111</v>
      </c>
      <c r="F12" s="169">
        <v>4</v>
      </c>
      <c r="G12" s="170"/>
      <c r="H12" s="170"/>
      <c r="I12" s="170">
        <f t="shared" si="0"/>
        <v>0</v>
      </c>
      <c r="J12" s="168">
        <f t="shared" si="1"/>
        <v>43</v>
      </c>
      <c r="K12" s="1">
        <f t="shared" si="2"/>
        <v>0</v>
      </c>
      <c r="L12" s="1">
        <f t="shared" si="3"/>
        <v>0</v>
      </c>
      <c r="M12" s="1"/>
      <c r="N12" s="1">
        <v>10.75</v>
      </c>
      <c r="O12" s="1"/>
      <c r="P12" s="167"/>
      <c r="Q12" s="173"/>
      <c r="R12" s="173"/>
      <c r="S12" s="167"/>
      <c r="Z12">
        <v>0</v>
      </c>
    </row>
    <row r="13" spans="1:26" ht="24.95" customHeight="1">
      <c r="A13" s="171"/>
      <c r="B13" s="168" t="s">
        <v>811</v>
      </c>
      <c r="C13" s="172" t="s">
        <v>816</v>
      </c>
      <c r="D13" s="168" t="s">
        <v>817</v>
      </c>
      <c r="E13" s="168" t="s">
        <v>111</v>
      </c>
      <c r="F13" s="169">
        <v>1</v>
      </c>
      <c r="G13" s="170"/>
      <c r="H13" s="170"/>
      <c r="I13" s="170">
        <f t="shared" si="0"/>
        <v>0</v>
      </c>
      <c r="J13" s="168">
        <f t="shared" si="1"/>
        <v>13.42</v>
      </c>
      <c r="K13" s="1">
        <f t="shared" si="2"/>
        <v>0</v>
      </c>
      <c r="L13" s="1">
        <f t="shared" si="3"/>
        <v>0</v>
      </c>
      <c r="M13" s="1"/>
      <c r="N13" s="1">
        <v>13.42</v>
      </c>
      <c r="O13" s="1"/>
      <c r="P13" s="167"/>
      <c r="Q13" s="173"/>
      <c r="R13" s="173"/>
      <c r="S13" s="167"/>
      <c r="Z13">
        <v>0</v>
      </c>
    </row>
    <row r="14" spans="1:26" ht="24.95" customHeight="1">
      <c r="A14" s="171"/>
      <c r="B14" s="168" t="s">
        <v>811</v>
      </c>
      <c r="C14" s="172" t="s">
        <v>818</v>
      </c>
      <c r="D14" s="168" t="s">
        <v>819</v>
      </c>
      <c r="E14" s="168" t="s">
        <v>111</v>
      </c>
      <c r="F14" s="169">
        <v>3</v>
      </c>
      <c r="G14" s="170"/>
      <c r="H14" s="170"/>
      <c r="I14" s="170">
        <f t="shared" si="0"/>
        <v>0</v>
      </c>
      <c r="J14" s="168">
        <f t="shared" si="1"/>
        <v>43.23</v>
      </c>
      <c r="K14" s="1">
        <f t="shared" si="2"/>
        <v>0</v>
      </c>
      <c r="L14" s="1">
        <f t="shared" si="3"/>
        <v>0</v>
      </c>
      <c r="M14" s="1"/>
      <c r="N14" s="1">
        <v>14.41</v>
      </c>
      <c r="O14" s="1"/>
      <c r="P14" s="167"/>
      <c r="Q14" s="173"/>
      <c r="R14" s="173"/>
      <c r="S14" s="167"/>
      <c r="Z14">
        <v>0</v>
      </c>
    </row>
    <row r="15" spans="1:26" ht="24.95" customHeight="1">
      <c r="A15" s="171"/>
      <c r="B15" s="168" t="s">
        <v>811</v>
      </c>
      <c r="C15" s="172" t="s">
        <v>820</v>
      </c>
      <c r="D15" s="168" t="s">
        <v>821</v>
      </c>
      <c r="E15" s="168" t="s">
        <v>111</v>
      </c>
      <c r="F15" s="169">
        <v>1</v>
      </c>
      <c r="G15" s="170"/>
      <c r="H15" s="170"/>
      <c r="I15" s="170">
        <f t="shared" si="0"/>
        <v>0</v>
      </c>
      <c r="J15" s="168">
        <f t="shared" si="1"/>
        <v>8.9</v>
      </c>
      <c r="K15" s="1">
        <f t="shared" si="2"/>
        <v>0</v>
      </c>
      <c r="L15" s="1">
        <f t="shared" si="3"/>
        <v>0</v>
      </c>
      <c r="M15" s="1"/>
      <c r="N15" s="1">
        <v>8.9</v>
      </c>
      <c r="O15" s="1"/>
      <c r="P15" s="167"/>
      <c r="Q15" s="173"/>
      <c r="R15" s="173"/>
      <c r="S15" s="167"/>
      <c r="Z15">
        <v>0</v>
      </c>
    </row>
    <row r="16" spans="1:26" ht="24.95" customHeight="1">
      <c r="A16" s="171"/>
      <c r="B16" s="168" t="s">
        <v>822</v>
      </c>
      <c r="C16" s="172" t="s">
        <v>823</v>
      </c>
      <c r="D16" s="168" t="s">
        <v>824</v>
      </c>
      <c r="E16" s="168" t="s">
        <v>111</v>
      </c>
      <c r="F16" s="169">
        <v>14</v>
      </c>
      <c r="G16" s="170"/>
      <c r="H16" s="170"/>
      <c r="I16" s="170">
        <f t="shared" si="0"/>
        <v>0</v>
      </c>
      <c r="J16" s="168">
        <f t="shared" si="1"/>
        <v>12.32</v>
      </c>
      <c r="K16" s="1">
        <f t="shared" si="2"/>
        <v>0</v>
      </c>
      <c r="L16" s="1">
        <f t="shared" si="3"/>
        <v>0</v>
      </c>
      <c r="M16" s="1"/>
      <c r="N16" s="1">
        <v>0.88</v>
      </c>
      <c r="O16" s="1"/>
      <c r="P16" s="167"/>
      <c r="Q16" s="173"/>
      <c r="R16" s="173"/>
      <c r="S16" s="167"/>
      <c r="Z16">
        <v>0</v>
      </c>
    </row>
    <row r="17" spans="1:26" ht="24.95" customHeight="1">
      <c r="A17" s="171"/>
      <c r="B17" s="168" t="s">
        <v>610</v>
      </c>
      <c r="C17" s="172" t="s">
        <v>825</v>
      </c>
      <c r="D17" s="168" t="s">
        <v>826</v>
      </c>
      <c r="E17" s="168" t="s">
        <v>169</v>
      </c>
      <c r="F17" s="169">
        <v>2</v>
      </c>
      <c r="G17" s="170"/>
      <c r="H17" s="170"/>
      <c r="I17" s="170">
        <f t="shared" si="0"/>
        <v>0</v>
      </c>
      <c r="J17" s="168">
        <f t="shared" si="1"/>
        <v>79.2</v>
      </c>
      <c r="K17" s="1">
        <f t="shared" si="2"/>
        <v>0</v>
      </c>
      <c r="L17" s="1">
        <f t="shared" si="3"/>
        <v>0</v>
      </c>
      <c r="M17" s="1"/>
      <c r="N17" s="1">
        <v>39.6</v>
      </c>
      <c r="O17" s="1"/>
      <c r="P17" s="167"/>
      <c r="Q17" s="173"/>
      <c r="R17" s="173"/>
      <c r="S17" s="167"/>
      <c r="Z17">
        <v>0</v>
      </c>
    </row>
    <row r="18" spans="1:26" ht="24.95" customHeight="1">
      <c r="A18" s="171"/>
      <c r="B18" s="168" t="s">
        <v>610</v>
      </c>
      <c r="C18" s="172" t="s">
        <v>827</v>
      </c>
      <c r="D18" s="168" t="s">
        <v>828</v>
      </c>
      <c r="E18" s="168" t="s">
        <v>169</v>
      </c>
      <c r="F18" s="169">
        <v>2</v>
      </c>
      <c r="G18" s="170"/>
      <c r="H18" s="170"/>
      <c r="I18" s="170">
        <f t="shared" si="0"/>
        <v>0</v>
      </c>
      <c r="J18" s="168">
        <f t="shared" si="1"/>
        <v>36.299999999999997</v>
      </c>
      <c r="K18" s="1">
        <f t="shared" si="2"/>
        <v>0</v>
      </c>
      <c r="L18" s="1">
        <f t="shared" si="3"/>
        <v>0</v>
      </c>
      <c r="M18" s="1"/>
      <c r="N18" s="1">
        <v>18.149999999999999</v>
      </c>
      <c r="O18" s="1"/>
      <c r="P18" s="167"/>
      <c r="Q18" s="173"/>
      <c r="R18" s="173"/>
      <c r="S18" s="167"/>
      <c r="Z18">
        <v>0</v>
      </c>
    </row>
    <row r="19" spans="1:26" ht="24.95" customHeight="1">
      <c r="A19" s="171"/>
      <c r="B19" s="168" t="s">
        <v>610</v>
      </c>
      <c r="C19" s="172" t="s">
        <v>829</v>
      </c>
      <c r="D19" s="168" t="s">
        <v>830</v>
      </c>
      <c r="E19" s="168" t="s">
        <v>169</v>
      </c>
      <c r="F19" s="169">
        <v>2</v>
      </c>
      <c r="G19" s="170"/>
      <c r="H19" s="170"/>
      <c r="I19" s="170">
        <f t="shared" si="0"/>
        <v>0</v>
      </c>
      <c r="J19" s="168">
        <f t="shared" si="1"/>
        <v>23.1</v>
      </c>
      <c r="K19" s="1">
        <f t="shared" si="2"/>
        <v>0</v>
      </c>
      <c r="L19" s="1">
        <f t="shared" si="3"/>
        <v>0</v>
      </c>
      <c r="M19" s="1"/>
      <c r="N19" s="1">
        <v>11.55</v>
      </c>
      <c r="O19" s="1"/>
      <c r="P19" s="167"/>
      <c r="Q19" s="173"/>
      <c r="R19" s="173"/>
      <c r="S19" s="167"/>
      <c r="Z19">
        <v>0</v>
      </c>
    </row>
    <row r="20" spans="1:26" ht="24.95" customHeight="1">
      <c r="A20" s="171"/>
      <c r="B20" s="168" t="s">
        <v>610</v>
      </c>
      <c r="C20" s="172" t="s">
        <v>831</v>
      </c>
      <c r="D20" s="168" t="s">
        <v>832</v>
      </c>
      <c r="E20" s="168" t="s">
        <v>346</v>
      </c>
      <c r="F20" s="169">
        <v>1</v>
      </c>
      <c r="G20" s="170"/>
      <c r="H20" s="170"/>
      <c r="I20" s="170">
        <f t="shared" si="0"/>
        <v>0</v>
      </c>
      <c r="J20" s="168">
        <f t="shared" si="1"/>
        <v>85</v>
      </c>
      <c r="K20" s="1">
        <f t="shared" si="2"/>
        <v>0</v>
      </c>
      <c r="L20" s="1">
        <f t="shared" si="3"/>
        <v>0</v>
      </c>
      <c r="M20" s="1"/>
      <c r="N20" s="1">
        <v>85</v>
      </c>
      <c r="O20" s="1"/>
      <c r="P20" s="167"/>
      <c r="Q20" s="173"/>
      <c r="R20" s="173"/>
      <c r="S20" s="167"/>
      <c r="Z20">
        <v>0</v>
      </c>
    </row>
    <row r="21" spans="1:26" ht="24.95" customHeight="1">
      <c r="A21" s="171"/>
      <c r="B21" s="168" t="s">
        <v>610</v>
      </c>
      <c r="C21" s="172" t="s">
        <v>833</v>
      </c>
      <c r="D21" s="168" t="s">
        <v>1142</v>
      </c>
      <c r="E21" s="168" t="s">
        <v>346</v>
      </c>
      <c r="F21" s="169">
        <v>1</v>
      </c>
      <c r="G21" s="170"/>
      <c r="H21" s="170"/>
      <c r="I21" s="170">
        <f t="shared" si="0"/>
        <v>0</v>
      </c>
      <c r="J21" s="168">
        <f t="shared" si="1"/>
        <v>190</v>
      </c>
      <c r="K21" s="1">
        <f t="shared" si="2"/>
        <v>0</v>
      </c>
      <c r="L21" s="1">
        <f t="shared" si="3"/>
        <v>0</v>
      </c>
      <c r="M21" s="1"/>
      <c r="N21" s="1">
        <v>190</v>
      </c>
      <c r="O21" s="1"/>
      <c r="P21" s="167"/>
      <c r="Q21" s="173"/>
      <c r="R21" s="173"/>
      <c r="S21" s="167"/>
      <c r="Z21">
        <v>0</v>
      </c>
    </row>
    <row r="22" spans="1:26" ht="24.95" customHeight="1">
      <c r="A22" s="171"/>
      <c r="B22" s="168" t="s">
        <v>610</v>
      </c>
      <c r="C22" s="172" t="s">
        <v>700</v>
      </c>
      <c r="D22" s="168" t="s">
        <v>701</v>
      </c>
      <c r="E22" s="168" t="s">
        <v>346</v>
      </c>
      <c r="F22" s="169">
        <v>2</v>
      </c>
      <c r="G22" s="170"/>
      <c r="H22" s="170"/>
      <c r="I22" s="170">
        <f t="shared" si="0"/>
        <v>0</v>
      </c>
      <c r="J22" s="168">
        <f t="shared" si="1"/>
        <v>16.5</v>
      </c>
      <c r="K22" s="1">
        <f t="shared" si="2"/>
        <v>0</v>
      </c>
      <c r="L22" s="1">
        <f t="shared" si="3"/>
        <v>0</v>
      </c>
      <c r="M22" s="1"/>
      <c r="N22" s="1">
        <v>8.25</v>
      </c>
      <c r="O22" s="1"/>
      <c r="P22" s="167"/>
      <c r="Q22" s="173"/>
      <c r="R22" s="173"/>
      <c r="S22" s="167"/>
      <c r="Z22">
        <v>0</v>
      </c>
    </row>
    <row r="23" spans="1:26" ht="24.95" customHeight="1">
      <c r="A23" s="171"/>
      <c r="B23" s="168" t="s">
        <v>610</v>
      </c>
      <c r="C23" s="172" t="s">
        <v>834</v>
      </c>
      <c r="D23" s="168" t="s">
        <v>835</v>
      </c>
      <c r="E23" s="168" t="s">
        <v>346</v>
      </c>
      <c r="F23" s="169">
        <v>2</v>
      </c>
      <c r="G23" s="170"/>
      <c r="H23" s="170"/>
      <c r="I23" s="170">
        <f t="shared" si="0"/>
        <v>0</v>
      </c>
      <c r="J23" s="168">
        <f t="shared" si="1"/>
        <v>62.7</v>
      </c>
      <c r="K23" s="1">
        <f t="shared" si="2"/>
        <v>0</v>
      </c>
      <c r="L23" s="1">
        <f t="shared" si="3"/>
        <v>0</v>
      </c>
      <c r="M23" s="1"/>
      <c r="N23" s="1">
        <v>31.35</v>
      </c>
      <c r="O23" s="1"/>
      <c r="P23" s="167"/>
      <c r="Q23" s="173"/>
      <c r="R23" s="173"/>
      <c r="S23" s="167"/>
      <c r="Z23">
        <v>0</v>
      </c>
    </row>
    <row r="24" spans="1:26" ht="24.95" customHeight="1">
      <c r="A24" s="171"/>
      <c r="B24" s="168" t="s">
        <v>610</v>
      </c>
      <c r="C24" s="172" t="s">
        <v>836</v>
      </c>
      <c r="D24" s="168" t="s">
        <v>837</v>
      </c>
      <c r="E24" s="168" t="s">
        <v>346</v>
      </c>
      <c r="F24" s="169">
        <v>2</v>
      </c>
      <c r="G24" s="170"/>
      <c r="H24" s="170"/>
      <c r="I24" s="170">
        <f t="shared" si="0"/>
        <v>0</v>
      </c>
      <c r="J24" s="168">
        <f t="shared" si="1"/>
        <v>9.9</v>
      </c>
      <c r="K24" s="1">
        <f t="shared" si="2"/>
        <v>0</v>
      </c>
      <c r="L24" s="1">
        <f t="shared" si="3"/>
        <v>0</v>
      </c>
      <c r="M24" s="1"/>
      <c r="N24" s="1">
        <v>4.95</v>
      </c>
      <c r="O24" s="1"/>
      <c r="P24" s="167"/>
      <c r="Q24" s="173"/>
      <c r="R24" s="173"/>
      <c r="S24" s="167"/>
      <c r="Z24">
        <v>0</v>
      </c>
    </row>
    <row r="25" spans="1:26" ht="24.95" customHeight="1">
      <c r="A25" s="171"/>
      <c r="B25" s="168" t="s">
        <v>811</v>
      </c>
      <c r="C25" s="172" t="s">
        <v>838</v>
      </c>
      <c r="D25" s="168" t="s">
        <v>839</v>
      </c>
      <c r="E25" s="168" t="s">
        <v>649</v>
      </c>
      <c r="F25" s="169">
        <v>1</v>
      </c>
      <c r="G25" s="170"/>
      <c r="H25" s="170"/>
      <c r="I25" s="170">
        <f t="shared" si="0"/>
        <v>0</v>
      </c>
      <c r="J25" s="168">
        <f t="shared" si="1"/>
        <v>61.26</v>
      </c>
      <c r="K25" s="1">
        <f t="shared" si="2"/>
        <v>0</v>
      </c>
      <c r="L25" s="1">
        <f t="shared" si="3"/>
        <v>0</v>
      </c>
      <c r="M25" s="1"/>
      <c r="N25" s="1">
        <v>61.26</v>
      </c>
      <c r="O25" s="1"/>
      <c r="P25" s="167"/>
      <c r="Q25" s="173"/>
      <c r="R25" s="173"/>
      <c r="S25" s="167"/>
      <c r="Z25">
        <v>0</v>
      </c>
    </row>
    <row r="26" spans="1:26" ht="24.95" customHeight="1">
      <c r="A26" s="171"/>
      <c r="B26" s="168" t="s">
        <v>822</v>
      </c>
      <c r="C26" s="172" t="s">
        <v>840</v>
      </c>
      <c r="D26" s="168" t="s">
        <v>841</v>
      </c>
      <c r="E26" s="168" t="s">
        <v>842</v>
      </c>
      <c r="F26" s="169">
        <v>1</v>
      </c>
      <c r="G26" s="170"/>
      <c r="H26" s="170"/>
      <c r="I26" s="170">
        <f t="shared" si="0"/>
        <v>0</v>
      </c>
      <c r="J26" s="168">
        <f t="shared" si="1"/>
        <v>4.6900000000000004</v>
      </c>
      <c r="K26" s="1">
        <f t="shared" si="2"/>
        <v>0</v>
      </c>
      <c r="L26" s="1">
        <f t="shared" si="3"/>
        <v>0</v>
      </c>
      <c r="M26" s="1"/>
      <c r="N26" s="1">
        <v>4.6899999999999995</v>
      </c>
      <c r="O26" s="1"/>
      <c r="P26" s="167"/>
      <c r="Q26" s="173"/>
      <c r="R26" s="173"/>
      <c r="S26" s="167"/>
      <c r="Z26">
        <v>0</v>
      </c>
    </row>
    <row r="27" spans="1:26" ht="24.95" customHeight="1">
      <c r="A27" s="171"/>
      <c r="B27" s="168" t="s">
        <v>822</v>
      </c>
      <c r="C27" s="172" t="s">
        <v>843</v>
      </c>
      <c r="D27" s="168" t="s">
        <v>844</v>
      </c>
      <c r="E27" s="168" t="s">
        <v>111</v>
      </c>
      <c r="F27" s="169">
        <v>5</v>
      </c>
      <c r="G27" s="170"/>
      <c r="H27" s="170"/>
      <c r="I27" s="170">
        <f t="shared" si="0"/>
        <v>0</v>
      </c>
      <c r="J27" s="168">
        <f t="shared" si="1"/>
        <v>8.65</v>
      </c>
      <c r="K27" s="1">
        <f t="shared" si="2"/>
        <v>0</v>
      </c>
      <c r="L27" s="1">
        <f t="shared" si="3"/>
        <v>0</v>
      </c>
      <c r="M27" s="1"/>
      <c r="N27" s="1">
        <v>1.73</v>
      </c>
      <c r="O27" s="1"/>
      <c r="P27" s="167"/>
      <c r="Q27" s="173"/>
      <c r="R27" s="173"/>
      <c r="S27" s="167"/>
      <c r="Z27">
        <v>0</v>
      </c>
    </row>
    <row r="28" spans="1:26" ht="24.95" customHeight="1">
      <c r="A28" s="171"/>
      <c r="B28" s="168" t="s">
        <v>845</v>
      </c>
      <c r="C28" s="172" t="s">
        <v>846</v>
      </c>
      <c r="D28" s="168" t="s">
        <v>847</v>
      </c>
      <c r="E28" s="168" t="s">
        <v>346</v>
      </c>
      <c r="F28" s="169">
        <v>1</v>
      </c>
      <c r="G28" s="170"/>
      <c r="H28" s="170"/>
      <c r="I28" s="170">
        <f t="shared" si="0"/>
        <v>0</v>
      </c>
      <c r="J28" s="168">
        <f t="shared" si="1"/>
        <v>0.92</v>
      </c>
      <c r="K28" s="1">
        <f t="shared" si="2"/>
        <v>0</v>
      </c>
      <c r="L28" s="1">
        <f t="shared" si="3"/>
        <v>0</v>
      </c>
      <c r="M28" s="1"/>
      <c r="N28" s="1">
        <v>0.92</v>
      </c>
      <c r="O28" s="1"/>
      <c r="P28" s="167"/>
      <c r="Q28" s="173"/>
      <c r="R28" s="173"/>
      <c r="S28" s="167"/>
      <c r="Z28">
        <v>0</v>
      </c>
    </row>
    <row r="29" spans="1:26" ht="24.95" customHeight="1">
      <c r="A29" s="171"/>
      <c r="B29" s="168" t="s">
        <v>845</v>
      </c>
      <c r="C29" s="172" t="s">
        <v>848</v>
      </c>
      <c r="D29" s="168" t="s">
        <v>849</v>
      </c>
      <c r="E29" s="168" t="s">
        <v>111</v>
      </c>
      <c r="F29" s="169">
        <v>50</v>
      </c>
      <c r="G29" s="170"/>
      <c r="H29" s="170"/>
      <c r="I29" s="170">
        <f t="shared" si="0"/>
        <v>0</v>
      </c>
      <c r="J29" s="168">
        <f t="shared" si="1"/>
        <v>41</v>
      </c>
      <c r="K29" s="1">
        <f t="shared" si="2"/>
        <v>0</v>
      </c>
      <c r="L29" s="1">
        <f t="shared" si="3"/>
        <v>0</v>
      </c>
      <c r="M29" s="1"/>
      <c r="N29" s="1">
        <v>0.82</v>
      </c>
      <c r="O29" s="1"/>
      <c r="P29" s="167"/>
      <c r="Q29" s="173"/>
      <c r="R29" s="173"/>
      <c r="S29" s="167"/>
      <c r="Z29">
        <v>0</v>
      </c>
    </row>
    <row r="30" spans="1:26" ht="24.95" customHeight="1">
      <c r="A30" s="171"/>
      <c r="B30" s="168" t="s">
        <v>845</v>
      </c>
      <c r="C30" s="172" t="s">
        <v>850</v>
      </c>
      <c r="D30" s="168" t="s">
        <v>851</v>
      </c>
      <c r="E30" s="168" t="s">
        <v>346</v>
      </c>
      <c r="F30" s="169">
        <v>1</v>
      </c>
      <c r="G30" s="170"/>
      <c r="H30" s="170"/>
      <c r="I30" s="170">
        <f t="shared" si="0"/>
        <v>0</v>
      </c>
      <c r="J30" s="168">
        <f t="shared" si="1"/>
        <v>6.86</v>
      </c>
      <c r="K30" s="1">
        <f t="shared" si="2"/>
        <v>0</v>
      </c>
      <c r="L30" s="1">
        <f t="shared" si="3"/>
        <v>0</v>
      </c>
      <c r="M30" s="1"/>
      <c r="N30" s="1">
        <v>6.86</v>
      </c>
      <c r="O30" s="1"/>
      <c r="P30" s="167"/>
      <c r="Q30" s="173"/>
      <c r="R30" s="173"/>
      <c r="S30" s="167"/>
      <c r="Z30">
        <v>0</v>
      </c>
    </row>
    <row r="31" spans="1:26" ht="24.95" customHeight="1">
      <c r="A31" s="171"/>
      <c r="B31" s="168" t="s">
        <v>845</v>
      </c>
      <c r="C31" s="172" t="s">
        <v>852</v>
      </c>
      <c r="D31" s="168" t="s">
        <v>853</v>
      </c>
      <c r="E31" s="168" t="s">
        <v>346</v>
      </c>
      <c r="F31" s="169">
        <v>1</v>
      </c>
      <c r="G31" s="170"/>
      <c r="H31" s="170"/>
      <c r="I31" s="170">
        <f t="shared" si="0"/>
        <v>0</v>
      </c>
      <c r="J31" s="168">
        <f t="shared" si="1"/>
        <v>5.69</v>
      </c>
      <c r="K31" s="1">
        <f t="shared" si="2"/>
        <v>0</v>
      </c>
      <c r="L31" s="1">
        <f t="shared" si="3"/>
        <v>0</v>
      </c>
      <c r="M31" s="1"/>
      <c r="N31" s="1">
        <v>5.6899999999999995</v>
      </c>
      <c r="O31" s="1"/>
      <c r="P31" s="167"/>
      <c r="Q31" s="173"/>
      <c r="R31" s="173"/>
      <c r="S31" s="167"/>
      <c r="Z31">
        <v>0</v>
      </c>
    </row>
    <row r="32" spans="1:26" ht="24.95" customHeight="1">
      <c r="A32" s="171"/>
      <c r="B32" s="168" t="s">
        <v>845</v>
      </c>
      <c r="C32" s="172" t="s">
        <v>854</v>
      </c>
      <c r="D32" s="168" t="s">
        <v>855</v>
      </c>
      <c r="E32" s="168" t="s">
        <v>346</v>
      </c>
      <c r="F32" s="169">
        <v>1</v>
      </c>
      <c r="G32" s="170"/>
      <c r="H32" s="170"/>
      <c r="I32" s="170">
        <f t="shared" si="0"/>
        <v>0</v>
      </c>
      <c r="J32" s="168">
        <f t="shared" si="1"/>
        <v>6.45</v>
      </c>
      <c r="K32" s="1">
        <f t="shared" si="2"/>
        <v>0</v>
      </c>
      <c r="L32" s="1">
        <f t="shared" si="3"/>
        <v>0</v>
      </c>
      <c r="M32" s="1"/>
      <c r="N32" s="1">
        <v>6.45</v>
      </c>
      <c r="O32" s="1"/>
      <c r="P32" s="167"/>
      <c r="Q32" s="173"/>
      <c r="R32" s="173"/>
      <c r="S32" s="167"/>
      <c r="Z32">
        <v>0</v>
      </c>
    </row>
    <row r="33" spans="1:26" ht="24.95" customHeight="1">
      <c r="A33" s="171"/>
      <c r="B33" s="168" t="s">
        <v>822</v>
      </c>
      <c r="C33" s="172" t="s">
        <v>856</v>
      </c>
      <c r="D33" s="168" t="s">
        <v>857</v>
      </c>
      <c r="E33" s="168" t="s">
        <v>649</v>
      </c>
      <c r="F33" s="169">
        <v>1</v>
      </c>
      <c r="G33" s="170"/>
      <c r="H33" s="170"/>
      <c r="I33" s="170">
        <f t="shared" si="0"/>
        <v>0</v>
      </c>
      <c r="J33" s="168">
        <f t="shared" si="1"/>
        <v>5.56</v>
      </c>
      <c r="K33" s="1">
        <f t="shared" si="2"/>
        <v>0</v>
      </c>
      <c r="L33" s="1">
        <f t="shared" si="3"/>
        <v>0</v>
      </c>
      <c r="M33" s="1"/>
      <c r="N33" s="1">
        <v>5.5600000000000005</v>
      </c>
      <c r="O33" s="1"/>
      <c r="P33" s="167"/>
      <c r="Q33" s="173"/>
      <c r="R33" s="173"/>
      <c r="S33" s="167"/>
      <c r="Z33">
        <v>0</v>
      </c>
    </row>
    <row r="34" spans="1:26" ht="24.95" customHeight="1">
      <c r="A34" s="171"/>
      <c r="B34" s="168" t="s">
        <v>811</v>
      </c>
      <c r="C34" s="172" t="s">
        <v>858</v>
      </c>
      <c r="D34" s="168" t="s">
        <v>859</v>
      </c>
      <c r="E34" s="168" t="s">
        <v>649</v>
      </c>
      <c r="F34" s="169">
        <v>1</v>
      </c>
      <c r="G34" s="170"/>
      <c r="H34" s="170"/>
      <c r="I34" s="170">
        <f t="shared" si="0"/>
        <v>0</v>
      </c>
      <c r="J34" s="168">
        <f t="shared" si="1"/>
        <v>8.0299999999999994</v>
      </c>
      <c r="K34" s="1">
        <f t="shared" si="2"/>
        <v>0</v>
      </c>
      <c r="L34" s="1">
        <f t="shared" si="3"/>
        <v>0</v>
      </c>
      <c r="M34" s="1"/>
      <c r="N34" s="1">
        <v>8.0299999999999994</v>
      </c>
      <c r="O34" s="1"/>
      <c r="P34" s="167"/>
      <c r="Q34" s="173"/>
      <c r="R34" s="173"/>
      <c r="S34" s="167"/>
      <c r="Z34">
        <v>0</v>
      </c>
    </row>
    <row r="35" spans="1:26" ht="24.95" customHeight="1">
      <c r="A35" s="171"/>
      <c r="B35" s="168" t="s">
        <v>811</v>
      </c>
      <c r="C35" s="172" t="s">
        <v>860</v>
      </c>
      <c r="D35" s="168" t="s">
        <v>861</v>
      </c>
      <c r="E35" s="168" t="s">
        <v>346</v>
      </c>
      <c r="F35" s="169">
        <v>1</v>
      </c>
      <c r="G35" s="170"/>
      <c r="H35" s="170"/>
      <c r="I35" s="170">
        <f t="shared" si="0"/>
        <v>0</v>
      </c>
      <c r="J35" s="168">
        <f t="shared" si="1"/>
        <v>2.36</v>
      </c>
      <c r="K35" s="1">
        <f t="shared" si="2"/>
        <v>0</v>
      </c>
      <c r="L35" s="1">
        <f t="shared" si="3"/>
        <v>0</v>
      </c>
      <c r="M35" s="1"/>
      <c r="N35" s="1">
        <v>2.36</v>
      </c>
      <c r="O35" s="1"/>
      <c r="P35" s="167"/>
      <c r="Q35" s="173"/>
      <c r="R35" s="173"/>
      <c r="S35" s="167"/>
      <c r="Z35">
        <v>0</v>
      </c>
    </row>
    <row r="36" spans="1:26" ht="24.95" customHeight="1">
      <c r="A36" s="171"/>
      <c r="B36" s="168" t="s">
        <v>811</v>
      </c>
      <c r="C36" s="172" t="s">
        <v>862</v>
      </c>
      <c r="D36" s="168" t="s">
        <v>863</v>
      </c>
      <c r="E36" s="168" t="s">
        <v>346</v>
      </c>
      <c r="F36" s="169">
        <v>2</v>
      </c>
      <c r="G36" s="170"/>
      <c r="H36" s="170"/>
      <c r="I36" s="170">
        <f t="shared" si="0"/>
        <v>0</v>
      </c>
      <c r="J36" s="168">
        <f t="shared" si="1"/>
        <v>5.62</v>
      </c>
      <c r="K36" s="1">
        <f t="shared" si="2"/>
        <v>0</v>
      </c>
      <c r="L36" s="1">
        <f t="shared" si="3"/>
        <v>0</v>
      </c>
      <c r="M36" s="1"/>
      <c r="N36" s="1">
        <v>2.81</v>
      </c>
      <c r="O36" s="1"/>
      <c r="P36" s="167"/>
      <c r="Q36" s="173"/>
      <c r="R36" s="173"/>
      <c r="S36" s="167"/>
      <c r="Z36">
        <v>0</v>
      </c>
    </row>
    <row r="37" spans="1:26" ht="24.95" customHeight="1">
      <c r="A37" s="171"/>
      <c r="B37" s="168" t="s">
        <v>811</v>
      </c>
      <c r="C37" s="172" t="s">
        <v>864</v>
      </c>
      <c r="D37" s="168" t="s">
        <v>865</v>
      </c>
      <c r="E37" s="168" t="s">
        <v>346</v>
      </c>
      <c r="F37" s="169">
        <v>2</v>
      </c>
      <c r="G37" s="170"/>
      <c r="H37" s="170"/>
      <c r="I37" s="170">
        <f t="shared" si="0"/>
        <v>0</v>
      </c>
      <c r="J37" s="168">
        <f t="shared" si="1"/>
        <v>9.84</v>
      </c>
      <c r="K37" s="1">
        <f t="shared" si="2"/>
        <v>0</v>
      </c>
      <c r="L37" s="1">
        <f t="shared" si="3"/>
        <v>0</v>
      </c>
      <c r="M37" s="1"/>
      <c r="N37" s="1">
        <v>4.92</v>
      </c>
      <c r="O37" s="1"/>
      <c r="P37" s="167"/>
      <c r="Q37" s="173"/>
      <c r="R37" s="173"/>
      <c r="S37" s="167"/>
      <c r="Z37">
        <v>0</v>
      </c>
    </row>
    <row r="38" spans="1:26" ht="24.95" customHeight="1">
      <c r="A38" s="171"/>
      <c r="B38" s="168" t="s">
        <v>845</v>
      </c>
      <c r="C38" s="172" t="s">
        <v>866</v>
      </c>
      <c r="D38" s="168" t="s">
        <v>867</v>
      </c>
      <c r="E38" s="168" t="s">
        <v>346</v>
      </c>
      <c r="F38" s="169">
        <v>1</v>
      </c>
      <c r="G38" s="170"/>
      <c r="H38" s="170"/>
      <c r="I38" s="170">
        <f t="shared" si="0"/>
        <v>0</v>
      </c>
      <c r="J38" s="168">
        <f t="shared" si="1"/>
        <v>4.4400000000000004</v>
      </c>
      <c r="K38" s="1">
        <f t="shared" si="2"/>
        <v>0</v>
      </c>
      <c r="L38" s="1">
        <f t="shared" si="3"/>
        <v>0</v>
      </c>
      <c r="M38" s="1"/>
      <c r="N38" s="1">
        <v>4.4400000000000004</v>
      </c>
      <c r="O38" s="1"/>
      <c r="P38" s="167"/>
      <c r="Q38" s="173"/>
      <c r="R38" s="173"/>
      <c r="S38" s="167"/>
      <c r="Z38">
        <v>0</v>
      </c>
    </row>
    <row r="39" spans="1:26" ht="24.95" customHeight="1">
      <c r="A39" s="171"/>
      <c r="B39" s="168" t="s">
        <v>811</v>
      </c>
      <c r="C39" s="172" t="s">
        <v>868</v>
      </c>
      <c r="D39" s="168" t="s">
        <v>869</v>
      </c>
      <c r="E39" s="168" t="s">
        <v>657</v>
      </c>
      <c r="F39" s="169">
        <v>0.9</v>
      </c>
      <c r="G39" s="179"/>
      <c r="H39" s="179"/>
      <c r="I39" s="179">
        <f t="shared" si="0"/>
        <v>0</v>
      </c>
      <c r="J39" s="168">
        <f t="shared" si="1"/>
        <v>5.7</v>
      </c>
      <c r="K39" s="1">
        <f t="shared" si="2"/>
        <v>0</v>
      </c>
      <c r="L39" s="1">
        <f t="shared" si="3"/>
        <v>0</v>
      </c>
      <c r="M39" s="1"/>
      <c r="N39" s="1">
        <v>6.33</v>
      </c>
      <c r="O39" s="1"/>
      <c r="P39" s="167"/>
      <c r="Q39" s="173"/>
      <c r="R39" s="173"/>
      <c r="S39" s="167"/>
      <c r="Z39">
        <v>0</v>
      </c>
    </row>
    <row r="40" spans="1:26" ht="24.95" customHeight="1">
      <c r="A40" s="171"/>
      <c r="B40" s="168" t="s">
        <v>787</v>
      </c>
      <c r="C40" s="172" t="s">
        <v>870</v>
      </c>
      <c r="D40" s="168" t="s">
        <v>871</v>
      </c>
      <c r="E40" s="168" t="s">
        <v>790</v>
      </c>
      <c r="F40" s="169">
        <v>18</v>
      </c>
      <c r="G40" s="170"/>
      <c r="H40" s="170"/>
      <c r="I40" s="170">
        <f t="shared" si="0"/>
        <v>0</v>
      </c>
      <c r="J40" s="168">
        <f t="shared" si="1"/>
        <v>177.3</v>
      </c>
      <c r="K40" s="1">
        <f t="shared" si="2"/>
        <v>0</v>
      </c>
      <c r="L40" s="1">
        <f t="shared" si="3"/>
        <v>0</v>
      </c>
      <c r="M40" s="1"/>
      <c r="N40" s="1">
        <v>9.85</v>
      </c>
      <c r="O40" s="1"/>
      <c r="P40" s="167"/>
      <c r="Q40" s="173"/>
      <c r="R40" s="173"/>
      <c r="S40" s="167"/>
      <c r="Z40">
        <v>0</v>
      </c>
    </row>
    <row r="41" spans="1:26" ht="24.95" customHeight="1">
      <c r="A41" s="171"/>
      <c r="B41" s="168" t="s">
        <v>787</v>
      </c>
      <c r="C41" s="172" t="s">
        <v>793</v>
      </c>
      <c r="D41" s="168" t="s">
        <v>872</v>
      </c>
      <c r="E41" s="168" t="s">
        <v>790</v>
      </c>
      <c r="F41" s="169">
        <v>24</v>
      </c>
      <c r="G41" s="170"/>
      <c r="H41" s="170"/>
      <c r="I41" s="170">
        <f t="shared" si="0"/>
        <v>0</v>
      </c>
      <c r="J41" s="168">
        <f t="shared" si="1"/>
        <v>354.48</v>
      </c>
      <c r="K41" s="1">
        <f t="shared" si="2"/>
        <v>0</v>
      </c>
      <c r="L41" s="1">
        <f t="shared" si="3"/>
        <v>0</v>
      </c>
      <c r="M41" s="1"/>
      <c r="N41" s="1">
        <v>14.77</v>
      </c>
      <c r="O41" s="1"/>
      <c r="P41" s="167"/>
      <c r="Q41" s="173"/>
      <c r="R41" s="173"/>
      <c r="S41" s="167"/>
      <c r="Z41">
        <v>0</v>
      </c>
    </row>
    <row r="42" spans="1:26">
      <c r="A42" s="156"/>
      <c r="B42" s="156"/>
      <c r="C42" s="156"/>
      <c r="D42" s="156" t="s">
        <v>810</v>
      </c>
      <c r="E42" s="156"/>
      <c r="F42" s="167"/>
      <c r="G42" s="159">
        <f>ROUND((SUM(L10:L41))/1,2)</f>
        <v>0</v>
      </c>
      <c r="H42" s="159">
        <f>ROUND((SUM(M10:M41))/1,2)</f>
        <v>0</v>
      </c>
      <c r="I42" s="159">
        <f>ROUND((SUM(I10:I41))/1,2)</f>
        <v>0</v>
      </c>
      <c r="J42" s="156"/>
      <c r="K42" s="156"/>
      <c r="L42" s="156">
        <f>ROUND((SUM(L10:L41))/1,2)</f>
        <v>0</v>
      </c>
      <c r="M42" s="156">
        <f>ROUND((SUM(M10:M41))/1,2)</f>
        <v>0</v>
      </c>
      <c r="N42" s="156"/>
      <c r="O42" s="156"/>
      <c r="P42" s="174">
        <f>ROUND((SUM(P10:P41))/1,2)</f>
        <v>0</v>
      </c>
      <c r="Q42" s="153"/>
      <c r="R42" s="153"/>
      <c r="S42" s="174">
        <f>ROUND((SUM(S10:S41))/1,2)</f>
        <v>0</v>
      </c>
      <c r="T42" s="153"/>
      <c r="U42" s="153"/>
      <c r="V42" s="153"/>
      <c r="W42" s="153"/>
      <c r="X42" s="153"/>
      <c r="Y42" s="153"/>
      <c r="Z42" s="153"/>
    </row>
    <row r="43" spans="1:26">
      <c r="A43" s="1"/>
      <c r="B43" s="1"/>
      <c r="C43" s="1"/>
      <c r="D43" s="1"/>
      <c r="E43" s="1"/>
      <c r="F43" s="163"/>
      <c r="G43" s="149"/>
      <c r="H43" s="149"/>
      <c r="I43" s="149"/>
      <c r="J43" s="1"/>
      <c r="K43" s="1"/>
      <c r="L43" s="1"/>
      <c r="M43" s="1"/>
      <c r="N43" s="1"/>
      <c r="O43" s="1"/>
      <c r="P43" s="1"/>
      <c r="S43" s="1"/>
    </row>
    <row r="44" spans="1:26">
      <c r="A44" s="156"/>
      <c r="B44" s="156"/>
      <c r="C44" s="156"/>
      <c r="D44" s="156" t="s">
        <v>150</v>
      </c>
      <c r="E44" s="156"/>
      <c r="F44" s="167"/>
      <c r="G44" s="157"/>
      <c r="H44" s="157"/>
      <c r="I44" s="157"/>
      <c r="J44" s="156"/>
      <c r="K44" s="156"/>
      <c r="L44" s="156"/>
      <c r="M44" s="156"/>
      <c r="N44" s="156"/>
      <c r="O44" s="156"/>
      <c r="P44" s="156"/>
      <c r="Q44" s="153"/>
      <c r="R44" s="153"/>
      <c r="S44" s="156"/>
      <c r="T44" s="153"/>
      <c r="U44" s="153"/>
      <c r="V44" s="153"/>
      <c r="W44" s="153"/>
      <c r="X44" s="153"/>
      <c r="Y44" s="153"/>
      <c r="Z44" s="153"/>
    </row>
    <row r="45" spans="1:26" ht="24.95" customHeight="1">
      <c r="A45" s="171"/>
      <c r="B45" s="168" t="s">
        <v>272</v>
      </c>
      <c r="C45" s="172" t="s">
        <v>873</v>
      </c>
      <c r="D45" s="168" t="s">
        <v>874</v>
      </c>
      <c r="E45" s="168" t="s">
        <v>111</v>
      </c>
      <c r="F45" s="169">
        <v>20</v>
      </c>
      <c r="G45" s="170"/>
      <c r="H45" s="170"/>
      <c r="I45" s="170">
        <f>ROUND(F45*(G45+H45),2)</f>
        <v>0</v>
      </c>
      <c r="J45" s="168">
        <f>ROUND(F45*(N45),2)</f>
        <v>26</v>
      </c>
      <c r="K45" s="1">
        <f>ROUND(F45*(O45),2)</f>
        <v>0</v>
      </c>
      <c r="L45" s="1">
        <f>ROUND(F45*(G45),2)</f>
        <v>0</v>
      </c>
      <c r="M45" s="1"/>
      <c r="N45" s="1">
        <v>1.3</v>
      </c>
      <c r="O45" s="1"/>
      <c r="P45" s="167"/>
      <c r="Q45" s="173"/>
      <c r="R45" s="173"/>
      <c r="S45" s="167"/>
      <c r="Z45">
        <v>0</v>
      </c>
    </row>
    <row r="46" spans="1:26">
      <c r="A46" s="156"/>
      <c r="B46" s="156"/>
      <c r="C46" s="156"/>
      <c r="D46" s="156" t="s">
        <v>150</v>
      </c>
      <c r="E46" s="156"/>
      <c r="F46" s="167"/>
      <c r="G46" s="159">
        <f>ROUND((SUM(L44:L45))/1,2)</f>
        <v>0</v>
      </c>
      <c r="H46" s="159">
        <f>ROUND((SUM(M44:M45))/1,2)</f>
        <v>0</v>
      </c>
      <c r="I46" s="159">
        <f>ROUND((SUM(I44:I45))/1,2)</f>
        <v>0</v>
      </c>
      <c r="J46" s="156"/>
      <c r="K46" s="156"/>
      <c r="L46" s="156">
        <f>ROUND((SUM(L44:L45))/1,2)</f>
        <v>0</v>
      </c>
      <c r="M46" s="156">
        <f>ROUND((SUM(M44:M45))/1,2)</f>
        <v>0</v>
      </c>
      <c r="N46" s="156"/>
      <c r="O46" s="156"/>
      <c r="P46" s="174">
        <f>ROUND((SUM(P44:P45))/1,2)</f>
        <v>0</v>
      </c>
      <c r="S46" s="167">
        <f>ROUND((SUM(S44:S45))/1,2)</f>
        <v>0</v>
      </c>
    </row>
    <row r="47" spans="1:26">
      <c r="A47" s="1"/>
      <c r="B47" s="1"/>
      <c r="C47" s="1"/>
      <c r="D47" s="1"/>
      <c r="E47" s="1"/>
      <c r="F47" s="163"/>
      <c r="G47" s="149"/>
      <c r="H47" s="149"/>
      <c r="I47" s="149"/>
      <c r="J47" s="1"/>
      <c r="K47" s="1"/>
      <c r="L47" s="1"/>
      <c r="M47" s="1"/>
      <c r="N47" s="1"/>
      <c r="O47" s="1"/>
      <c r="P47" s="1"/>
      <c r="S47" s="1"/>
    </row>
    <row r="48" spans="1:26">
      <c r="A48" s="156"/>
      <c r="B48" s="156"/>
      <c r="C48" s="156"/>
      <c r="D48" s="2" t="s">
        <v>147</v>
      </c>
      <c r="E48" s="156"/>
      <c r="F48" s="167"/>
      <c r="G48" s="159">
        <f>ROUND((SUM(L9:L47))/2,2)</f>
        <v>0</v>
      </c>
      <c r="H48" s="159">
        <f>ROUND((SUM(M9:M47))/2,2)</f>
        <v>0</v>
      </c>
      <c r="I48" s="159">
        <f>ROUND((SUM(I9:I47))/2,2)</f>
        <v>0</v>
      </c>
      <c r="J48" s="156"/>
      <c r="K48" s="156"/>
      <c r="L48" s="156">
        <f>ROUND((SUM(L9:L47))/2,2)</f>
        <v>0</v>
      </c>
      <c r="M48" s="156">
        <f>ROUND((SUM(M9:M47))/2,2)</f>
        <v>0</v>
      </c>
      <c r="N48" s="156"/>
      <c r="O48" s="156"/>
      <c r="P48" s="174">
        <f>ROUND((SUM(P9:P47))/2,2)</f>
        <v>0</v>
      </c>
      <c r="S48" s="174">
        <f>ROUND((SUM(S9:S47))/2,2)</f>
        <v>0</v>
      </c>
    </row>
    <row r="49" spans="1:26">
      <c r="A49" s="175"/>
      <c r="B49" s="175" t="s">
        <v>17</v>
      </c>
      <c r="C49" s="175"/>
      <c r="D49" s="175"/>
      <c r="E49" s="175"/>
      <c r="F49" s="176" t="s">
        <v>73</v>
      </c>
      <c r="G49" s="177">
        <f>ROUND((SUM(L9:L48))/3,2)</f>
        <v>0</v>
      </c>
      <c r="H49" s="177">
        <f>ROUND((SUM(M9:M48))/3,2)</f>
        <v>0</v>
      </c>
      <c r="I49" s="177">
        <f>ROUND((SUM(I9:I48))/3,2)</f>
        <v>0</v>
      </c>
      <c r="J49" s="175"/>
      <c r="K49" s="175">
        <f>ROUND((SUM(K9:K48)),2)</f>
        <v>0</v>
      </c>
      <c r="L49" s="175">
        <f>ROUND((SUM(L9:L48))/3,2)</f>
        <v>0</v>
      </c>
      <c r="M49" s="175">
        <f>ROUND((SUM(M9:M48))/3,2)</f>
        <v>0</v>
      </c>
      <c r="N49" s="175"/>
      <c r="O49" s="175"/>
      <c r="P49" s="176">
        <f>ROUND((SUM(P9:P48))/3,2)</f>
        <v>0</v>
      </c>
      <c r="S49" s="176">
        <f>ROUND((SUM(S9:S48))/3,2)</f>
        <v>0</v>
      </c>
      <c r="Z49">
        <f>(SUM(Z9:Z48))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Zmena plynofikácie</oddHeader>
    <oddFooter>&amp;RStrana &amp;P z &amp;N    &amp;L&amp;7Spracované systémom Systematic®pyramida.wsn, tel.: 051 77 10 585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Z41"/>
  <sheetViews>
    <sheetView workbookViewId="0"/>
  </sheetViews>
  <sheetFormatPr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>
      <c r="A1" s="3"/>
      <c r="B1" s="12"/>
      <c r="C1" s="12"/>
      <c r="D1" s="12"/>
      <c r="E1" s="12"/>
      <c r="F1" s="13" t="s">
        <v>19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37" t="s">
        <v>1</v>
      </c>
      <c r="C2" s="38"/>
      <c r="D2" s="39"/>
      <c r="E2" s="39"/>
      <c r="F2" s="39"/>
      <c r="G2" s="43" t="s">
        <v>20</v>
      </c>
      <c r="H2" s="16"/>
      <c r="I2" s="27"/>
      <c r="J2" s="31"/>
    </row>
    <row r="3" spans="1:23" ht="18" customHeight="1">
      <c r="A3" s="11"/>
      <c r="B3" s="40" t="s">
        <v>875</v>
      </c>
      <c r="C3" s="41"/>
      <c r="D3" s="42"/>
      <c r="E3" s="42"/>
      <c r="F3" s="42"/>
      <c r="G3" s="17"/>
      <c r="H3" s="17"/>
      <c r="I3" s="28"/>
      <c r="J3" s="32"/>
    </row>
    <row r="4" spans="1:23" ht="18" customHeight="1">
      <c r="A4" s="11"/>
      <c r="B4" s="23"/>
      <c r="C4" s="20"/>
      <c r="D4" s="17"/>
      <c r="E4" s="17"/>
      <c r="F4" s="17"/>
      <c r="G4" s="17"/>
      <c r="H4" s="17"/>
      <c r="I4" s="44" t="s">
        <v>22</v>
      </c>
      <c r="J4" s="32"/>
    </row>
    <row r="5" spans="1:23" ht="18" customHeight="1" thickBot="1">
      <c r="A5" s="11"/>
      <c r="B5" s="45" t="s">
        <v>23</v>
      </c>
      <c r="C5" s="20"/>
      <c r="D5" s="17"/>
      <c r="E5" s="17"/>
      <c r="F5" s="46" t="s">
        <v>24</v>
      </c>
      <c r="G5" s="17"/>
      <c r="H5" s="17"/>
      <c r="I5" s="44" t="s">
        <v>25</v>
      </c>
      <c r="J5" s="47" t="s">
        <v>26</v>
      </c>
    </row>
    <row r="6" spans="1:23" ht="18" customHeight="1" thickTop="1">
      <c r="A6" s="11"/>
      <c r="B6" s="56" t="s">
        <v>27</v>
      </c>
      <c r="C6" s="52"/>
      <c r="D6" s="53"/>
      <c r="E6" s="53"/>
      <c r="F6" s="53"/>
      <c r="G6" s="57" t="s">
        <v>28</v>
      </c>
      <c r="H6" s="53"/>
      <c r="I6" s="54"/>
      <c r="J6" s="55"/>
    </row>
    <row r="7" spans="1:23" ht="18" customHeight="1">
      <c r="A7" s="11"/>
      <c r="B7" s="48"/>
      <c r="C7" s="49"/>
      <c r="D7" s="18"/>
      <c r="E7" s="18"/>
      <c r="F7" s="18"/>
      <c r="G7" s="58" t="s">
        <v>29</v>
      </c>
      <c r="H7" s="18"/>
      <c r="I7" s="29"/>
      <c r="J7" s="50"/>
    </row>
    <row r="8" spans="1:23" ht="18" customHeight="1">
      <c r="A8" s="11"/>
      <c r="B8" s="45" t="s">
        <v>30</v>
      </c>
      <c r="C8" s="20"/>
      <c r="D8" s="17"/>
      <c r="E8" s="17"/>
      <c r="F8" s="17"/>
      <c r="G8" s="46" t="s">
        <v>28</v>
      </c>
      <c r="H8" s="17"/>
      <c r="I8" s="28"/>
      <c r="J8" s="32"/>
    </row>
    <row r="9" spans="1:23" ht="18" customHeight="1">
      <c r="A9" s="11"/>
      <c r="B9" s="23"/>
      <c r="C9" s="20"/>
      <c r="D9" s="17"/>
      <c r="E9" s="17"/>
      <c r="F9" s="17"/>
      <c r="G9" s="46" t="s">
        <v>29</v>
      </c>
      <c r="H9" s="17"/>
      <c r="I9" s="28"/>
      <c r="J9" s="32"/>
    </row>
    <row r="10" spans="1:23" ht="18" customHeight="1">
      <c r="A10" s="11"/>
      <c r="B10" s="45" t="s">
        <v>31</v>
      </c>
      <c r="C10" s="20"/>
      <c r="D10" s="17"/>
      <c r="E10" s="17"/>
      <c r="F10" s="17"/>
      <c r="G10" s="46" t="s">
        <v>28</v>
      </c>
      <c r="H10" s="17"/>
      <c r="I10" s="28"/>
      <c r="J10" s="32"/>
    </row>
    <row r="11" spans="1:23" ht="18" customHeight="1" thickBot="1">
      <c r="A11" s="11"/>
      <c r="B11" s="23"/>
      <c r="C11" s="20"/>
      <c r="D11" s="17"/>
      <c r="E11" s="17"/>
      <c r="F11" s="17"/>
      <c r="G11" s="46" t="s">
        <v>29</v>
      </c>
      <c r="H11" s="17"/>
      <c r="I11" s="28"/>
      <c r="J11" s="32"/>
    </row>
    <row r="12" spans="1:23" ht="18" customHeight="1" thickTop="1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>
      <c r="A15" s="11"/>
      <c r="B15" s="91" t="s">
        <v>32</v>
      </c>
      <c r="C15" s="92" t="s">
        <v>6</v>
      </c>
      <c r="D15" s="92" t="s">
        <v>58</v>
      </c>
      <c r="E15" s="93" t="s">
        <v>59</v>
      </c>
      <c r="F15" s="105" t="s">
        <v>60</v>
      </c>
      <c r="G15" s="59" t="s">
        <v>37</v>
      </c>
      <c r="H15" s="62" t="s">
        <v>38</v>
      </c>
      <c r="I15" s="27"/>
      <c r="J15" s="55"/>
    </row>
    <row r="16" spans="1:23" ht="18" customHeight="1">
      <c r="A16" s="11"/>
      <c r="B16" s="94">
        <v>1</v>
      </c>
      <c r="C16" s="95" t="s">
        <v>33</v>
      </c>
      <c r="D16" s="96"/>
      <c r="E16" s="97"/>
      <c r="F16" s="106"/>
      <c r="G16" s="60">
        <v>6</v>
      </c>
      <c r="H16" s="115" t="s">
        <v>39</v>
      </c>
      <c r="I16" s="129"/>
      <c r="J16" s="126">
        <v>0</v>
      </c>
    </row>
    <row r="17" spans="1:26" ht="18" customHeight="1">
      <c r="A17" s="11"/>
      <c r="B17" s="67">
        <v>2</v>
      </c>
      <c r="C17" s="71" t="s">
        <v>34</v>
      </c>
      <c r="D17" s="78"/>
      <c r="E17" s="76"/>
      <c r="F17" s="81"/>
      <c r="G17" s="61">
        <v>7</v>
      </c>
      <c r="H17" s="116" t="s">
        <v>40</v>
      </c>
      <c r="I17" s="129"/>
      <c r="J17" s="127">
        <f>'SO 11564'!Z155</f>
        <v>0</v>
      </c>
    </row>
    <row r="18" spans="1:26" ht="18" customHeight="1">
      <c r="A18" s="11"/>
      <c r="B18" s="68">
        <v>3</v>
      </c>
      <c r="C18" s="72" t="s">
        <v>35</v>
      </c>
      <c r="D18" s="79">
        <f>'Rekap 11564'!B13</f>
        <v>0</v>
      </c>
      <c r="E18" s="77">
        <f>'Rekap 11564'!C13</f>
        <v>0</v>
      </c>
      <c r="F18" s="82">
        <f>'Rekap 11564'!D13</f>
        <v>0</v>
      </c>
      <c r="G18" s="61">
        <v>8</v>
      </c>
      <c r="H18" s="116" t="s">
        <v>41</v>
      </c>
      <c r="I18" s="129"/>
      <c r="J18" s="127">
        <v>0</v>
      </c>
    </row>
    <row r="19" spans="1:26" ht="18" customHeight="1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>
      <c r="A20" s="11"/>
      <c r="B20" s="68">
        <v>5</v>
      </c>
      <c r="C20" s="74" t="s">
        <v>36</v>
      </c>
      <c r="D20" s="80"/>
      <c r="E20" s="100"/>
      <c r="F20" s="107">
        <f>SUM(F16:F19)</f>
        <v>0</v>
      </c>
      <c r="G20" s="61">
        <v>10</v>
      </c>
      <c r="H20" s="116" t="s">
        <v>36</v>
      </c>
      <c r="I20" s="131"/>
      <c r="J20" s="99">
        <f>SUM(J16:J19)</f>
        <v>0</v>
      </c>
    </row>
    <row r="21" spans="1:26" ht="18" customHeight="1" thickTop="1">
      <c r="A21" s="11"/>
      <c r="B21" s="65" t="s">
        <v>48</v>
      </c>
      <c r="C21" s="69" t="s">
        <v>7</v>
      </c>
      <c r="D21" s="75"/>
      <c r="E21" s="19"/>
      <c r="F21" s="98"/>
      <c r="G21" s="65" t="s">
        <v>54</v>
      </c>
      <c r="H21" s="62" t="s">
        <v>7</v>
      </c>
      <c r="I21" s="29"/>
      <c r="J21" s="132"/>
    </row>
    <row r="22" spans="1:26" ht="18" customHeight="1">
      <c r="A22" s="11"/>
      <c r="B22" s="60">
        <v>11</v>
      </c>
      <c r="C22" s="63" t="s">
        <v>49</v>
      </c>
      <c r="D22" s="87"/>
      <c r="E22" s="89" t="s">
        <v>52</v>
      </c>
      <c r="F22" s="81">
        <f>((F16*U22*0)+(F17*V22*0)+(F18*W22*0))/100</f>
        <v>0</v>
      </c>
      <c r="G22" s="60">
        <v>16</v>
      </c>
      <c r="H22" s="115" t="s">
        <v>55</v>
      </c>
      <c r="I22" s="130" t="s">
        <v>52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61">
        <v>12</v>
      </c>
      <c r="C23" s="64" t="s">
        <v>50</v>
      </c>
      <c r="D23" s="66"/>
      <c r="E23" s="89" t="s">
        <v>53</v>
      </c>
      <c r="F23" s="82">
        <f>((F16*U23*0)+(F17*V23*0)+(F18*W23*0))/100</f>
        <v>0</v>
      </c>
      <c r="G23" s="61">
        <v>17</v>
      </c>
      <c r="H23" s="116" t="s">
        <v>56</v>
      </c>
      <c r="I23" s="130" t="s">
        <v>52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61">
        <v>13</v>
      </c>
      <c r="C24" s="64" t="s">
        <v>51</v>
      </c>
      <c r="D24" s="66"/>
      <c r="E24" s="89" t="s">
        <v>52</v>
      </c>
      <c r="F24" s="82">
        <f>((F16*U24*0)+(F17*V24*0)+(F18*W24*0))/100</f>
        <v>0</v>
      </c>
      <c r="G24" s="61">
        <v>18</v>
      </c>
      <c r="H24" s="116" t="s">
        <v>57</v>
      </c>
      <c r="I24" s="130" t="s">
        <v>53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36</v>
      </c>
      <c r="I26" s="131"/>
      <c r="J26" s="99">
        <f>SUM(J22:J25)+SUM(F22:F25)</f>
        <v>0</v>
      </c>
    </row>
    <row r="27" spans="1:26" ht="18" customHeight="1" thickTop="1">
      <c r="A27" s="11"/>
      <c r="B27" s="101"/>
      <c r="C27" s="143" t="s">
        <v>63</v>
      </c>
      <c r="D27" s="136"/>
      <c r="E27" s="102"/>
      <c r="F27" s="30"/>
      <c r="G27" s="109" t="s">
        <v>42</v>
      </c>
      <c r="H27" s="104" t="s">
        <v>43</v>
      </c>
      <c r="I27" s="29"/>
      <c r="J27" s="33"/>
    </row>
    <row r="28" spans="1:26" ht="18" customHeight="1">
      <c r="A28" s="11"/>
      <c r="B28" s="26"/>
      <c r="C28" s="134"/>
      <c r="D28" s="137"/>
      <c r="E28" s="22"/>
      <c r="F28" s="11"/>
      <c r="G28" s="110">
        <v>21</v>
      </c>
      <c r="H28" s="114" t="s">
        <v>44</v>
      </c>
      <c r="I28" s="122"/>
      <c r="J28" s="118">
        <f>F20+J20+F26+J26</f>
        <v>0</v>
      </c>
    </row>
    <row r="29" spans="1:26" ht="18" customHeight="1">
      <c r="A29" s="11"/>
      <c r="B29" s="83"/>
      <c r="C29" s="135"/>
      <c r="D29" s="138"/>
      <c r="E29" s="22"/>
      <c r="F29" s="11"/>
      <c r="G29" s="60">
        <v>22</v>
      </c>
      <c r="H29" s="115" t="s">
        <v>45</v>
      </c>
      <c r="I29" s="123">
        <f>J28-SUM('SO 11564'!K9:'SO 11564'!K154)</f>
        <v>0</v>
      </c>
      <c r="J29" s="119">
        <f>ROUND(((ROUND(I29,2)*20)*1/100),2)</f>
        <v>0</v>
      </c>
    </row>
    <row r="30" spans="1:26" ht="18" customHeight="1">
      <c r="A30" s="11"/>
      <c r="B30" s="23"/>
      <c r="C30" s="125"/>
      <c r="D30" s="129"/>
      <c r="E30" s="22"/>
      <c r="F30" s="11"/>
      <c r="G30" s="61">
        <v>23</v>
      </c>
      <c r="H30" s="116" t="s">
        <v>46</v>
      </c>
      <c r="I30" s="89">
        <f>SUM('SO 11564'!K9:'SO 11564'!K154)</f>
        <v>0</v>
      </c>
      <c r="J30" s="120">
        <f>ROUND(((ROUND(I30,2)*0)/100),2)</f>
        <v>0</v>
      </c>
    </row>
    <row r="31" spans="1:26" ht="18" customHeight="1">
      <c r="A31" s="11"/>
      <c r="B31" s="24"/>
      <c r="C31" s="139"/>
      <c r="D31" s="140"/>
      <c r="E31" s="22"/>
      <c r="F31" s="11"/>
      <c r="G31" s="110">
        <v>24</v>
      </c>
      <c r="H31" s="114" t="s">
        <v>36</v>
      </c>
      <c r="I31" s="113"/>
      <c r="J31" s="133">
        <f>SUM(J28:J30)</f>
        <v>0</v>
      </c>
    </row>
    <row r="32" spans="1:26" ht="18" customHeight="1" thickBot="1">
      <c r="A32" s="11"/>
      <c r="B32" s="48"/>
      <c r="C32" s="117"/>
      <c r="D32" s="124"/>
      <c r="E32" s="84"/>
      <c r="F32" s="85"/>
      <c r="G32" s="60" t="s">
        <v>47</v>
      </c>
      <c r="H32" s="117"/>
      <c r="I32" s="124"/>
      <c r="J32" s="121"/>
    </row>
    <row r="33" spans="1:10" ht="18" customHeight="1" thickTop="1">
      <c r="A33" s="11"/>
      <c r="B33" s="101"/>
      <c r="C33" s="102"/>
      <c r="D33" s="141" t="s">
        <v>61</v>
      </c>
      <c r="E33" s="15"/>
      <c r="F33" s="103"/>
      <c r="G33" s="111">
        <v>26</v>
      </c>
      <c r="H33" s="142" t="s">
        <v>62</v>
      </c>
      <c r="I33" s="30"/>
      <c r="J33" s="112"/>
    </row>
    <row r="34" spans="1:10" ht="18" customHeight="1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RowHeight="1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>
      <c r="A1" s="145" t="s">
        <v>27</v>
      </c>
      <c r="B1" s="144"/>
      <c r="C1" s="144"/>
      <c r="D1" s="145" t="s">
        <v>24</v>
      </c>
      <c r="E1" s="144"/>
      <c r="F1" s="144"/>
      <c r="W1">
        <v>30.126000000000001</v>
      </c>
    </row>
    <row r="2" spans="1:26">
      <c r="A2" s="145" t="s">
        <v>31</v>
      </c>
      <c r="B2" s="144"/>
      <c r="C2" s="144"/>
      <c r="D2" s="145" t="s">
        <v>22</v>
      </c>
      <c r="E2" s="144"/>
      <c r="F2" s="144"/>
    </row>
    <row r="3" spans="1:26">
      <c r="A3" s="145" t="s">
        <v>30</v>
      </c>
      <c r="B3" s="144"/>
      <c r="C3" s="144"/>
      <c r="D3" s="145" t="s">
        <v>67</v>
      </c>
      <c r="E3" s="144"/>
      <c r="F3" s="144"/>
    </row>
    <row r="4" spans="1:26">
      <c r="A4" s="145" t="s">
        <v>1</v>
      </c>
      <c r="B4" s="144"/>
      <c r="C4" s="144"/>
      <c r="D4" s="144"/>
      <c r="E4" s="144"/>
      <c r="F4" s="144"/>
    </row>
    <row r="5" spans="1:26">
      <c r="A5" s="145" t="s">
        <v>875</v>
      </c>
      <c r="B5" s="144"/>
      <c r="C5" s="144"/>
      <c r="D5" s="144"/>
      <c r="E5" s="144"/>
      <c r="F5" s="144"/>
    </row>
    <row r="6" spans="1:26">
      <c r="A6" s="144"/>
      <c r="B6" s="144"/>
      <c r="C6" s="144"/>
      <c r="D6" s="144"/>
      <c r="E6" s="144"/>
      <c r="F6" s="144"/>
    </row>
    <row r="7" spans="1:26">
      <c r="A7" s="144"/>
      <c r="B7" s="144"/>
      <c r="C7" s="144"/>
      <c r="D7" s="144"/>
      <c r="E7" s="144"/>
      <c r="F7" s="144"/>
    </row>
    <row r="8" spans="1:26">
      <c r="A8" s="146" t="s">
        <v>68</v>
      </c>
      <c r="B8" s="144"/>
      <c r="C8" s="144"/>
      <c r="D8" s="144"/>
      <c r="E8" s="144"/>
      <c r="F8" s="144"/>
    </row>
    <row r="9" spans="1:26">
      <c r="A9" s="147" t="s">
        <v>64</v>
      </c>
      <c r="B9" s="147" t="s">
        <v>58</v>
      </c>
      <c r="C9" s="147" t="s">
        <v>59</v>
      </c>
      <c r="D9" s="147" t="s">
        <v>36</v>
      </c>
      <c r="E9" s="147" t="s">
        <v>65</v>
      </c>
      <c r="F9" s="147" t="s">
        <v>66</v>
      </c>
    </row>
    <row r="10" spans="1:26">
      <c r="A10" s="154" t="s">
        <v>424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>
      <c r="A11" s="156" t="s">
        <v>425</v>
      </c>
      <c r="B11" s="157">
        <f>'SO 11564'!L146</f>
        <v>0</v>
      </c>
      <c r="C11" s="157">
        <f>'SO 11564'!M146</f>
        <v>0</v>
      </c>
      <c r="D11" s="157">
        <f>'SO 11564'!I146</f>
        <v>0</v>
      </c>
      <c r="E11" s="158">
        <f>'SO 11564'!P146</f>
        <v>0</v>
      </c>
      <c r="F11" s="158">
        <f>'SO 11564'!S146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>
      <c r="A12" s="156" t="s">
        <v>876</v>
      </c>
      <c r="B12" s="157">
        <f>'SO 11564'!L152</f>
        <v>0</v>
      </c>
      <c r="C12" s="157">
        <f>'SO 11564'!M152</f>
        <v>0</v>
      </c>
      <c r="D12" s="157">
        <f>'SO 11564'!I152</f>
        <v>0</v>
      </c>
      <c r="E12" s="158">
        <f>'SO 11564'!P152</f>
        <v>0</v>
      </c>
      <c r="F12" s="158">
        <f>'SO 11564'!S152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>
      <c r="A13" s="2" t="s">
        <v>424</v>
      </c>
      <c r="B13" s="159">
        <f>'SO 11564'!L154</f>
        <v>0</v>
      </c>
      <c r="C13" s="159">
        <f>'SO 11564'!M154</f>
        <v>0</v>
      </c>
      <c r="D13" s="159">
        <f>'SO 11564'!I154</f>
        <v>0</v>
      </c>
      <c r="E13" s="160">
        <f>'SO 11564'!P154</f>
        <v>0</v>
      </c>
      <c r="F13" s="160">
        <f>'SO 11564'!S154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>
      <c r="A14" s="1"/>
      <c r="B14" s="149"/>
      <c r="C14" s="149"/>
      <c r="D14" s="149"/>
      <c r="E14" s="148"/>
      <c r="F14" s="148"/>
    </row>
    <row r="15" spans="1:26">
      <c r="A15" s="2" t="s">
        <v>73</v>
      </c>
      <c r="B15" s="159">
        <f>'SO 11564'!L155</f>
        <v>0</v>
      </c>
      <c r="C15" s="159">
        <f>'SO 11564'!M155</f>
        <v>0</v>
      </c>
      <c r="D15" s="159">
        <f>'SO 11564'!I155</f>
        <v>0</v>
      </c>
      <c r="E15" s="160">
        <f>'SO 11564'!P155</f>
        <v>0</v>
      </c>
      <c r="F15" s="160">
        <f>'SO 11564'!S155</f>
        <v>0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>
      <c r="A16" s="1"/>
      <c r="B16" s="149"/>
      <c r="C16" s="149"/>
      <c r="D16" s="149"/>
      <c r="E16" s="148"/>
      <c r="F16" s="148"/>
    </row>
    <row r="17" spans="1:6">
      <c r="A17" s="1"/>
      <c r="B17" s="149"/>
      <c r="C17" s="149"/>
      <c r="D17" s="149"/>
      <c r="E17" s="148"/>
      <c r="F17" s="148"/>
    </row>
    <row r="18" spans="1:6">
      <c r="A18" s="1"/>
      <c r="B18" s="149"/>
      <c r="C18" s="149"/>
      <c r="D18" s="149"/>
      <c r="E18" s="148"/>
      <c r="F18" s="148"/>
    </row>
    <row r="19" spans="1:6">
      <c r="A19" s="1"/>
      <c r="B19" s="149"/>
      <c r="C19" s="149"/>
      <c r="D19" s="149"/>
      <c r="E19" s="148"/>
      <c r="F19" s="148"/>
    </row>
    <row r="20" spans="1:6">
      <c r="A20" s="1"/>
      <c r="B20" s="149"/>
      <c r="C20" s="149"/>
      <c r="D20" s="149"/>
      <c r="E20" s="148"/>
      <c r="F20" s="148"/>
    </row>
    <row r="21" spans="1:6">
      <c r="A21" s="1"/>
      <c r="B21" s="149"/>
      <c r="C21" s="149"/>
      <c r="D21" s="149"/>
      <c r="E21" s="148"/>
      <c r="F21" s="148"/>
    </row>
    <row r="22" spans="1:6">
      <c r="A22" s="1"/>
      <c r="B22" s="149"/>
      <c r="C22" s="149"/>
      <c r="D22" s="149"/>
      <c r="E22" s="148"/>
      <c r="F22" s="148"/>
    </row>
    <row r="23" spans="1:6">
      <c r="A23" s="1"/>
      <c r="B23" s="149"/>
      <c r="C23" s="149"/>
      <c r="D23" s="149"/>
      <c r="E23" s="148"/>
      <c r="F23" s="148"/>
    </row>
    <row r="24" spans="1:6">
      <c r="A24" s="1"/>
      <c r="B24" s="149"/>
      <c r="C24" s="149"/>
      <c r="D24" s="149"/>
      <c r="E24" s="148"/>
      <c r="F24" s="148"/>
    </row>
    <row r="25" spans="1:6">
      <c r="A25" s="1"/>
      <c r="B25" s="149"/>
      <c r="C25" s="149"/>
      <c r="D25" s="149"/>
      <c r="E25" s="148"/>
      <c r="F25" s="148"/>
    </row>
    <row r="26" spans="1:6">
      <c r="A26" s="1"/>
      <c r="B26" s="149"/>
      <c r="C26" s="149"/>
      <c r="D26" s="149"/>
      <c r="E26" s="148"/>
      <c r="F26" s="148"/>
    </row>
    <row r="27" spans="1:6">
      <c r="A27" s="1"/>
      <c r="B27" s="149"/>
      <c r="C27" s="149"/>
      <c r="D27" s="149"/>
      <c r="E27" s="148"/>
      <c r="F27" s="148"/>
    </row>
    <row r="28" spans="1:6">
      <c r="A28" s="1"/>
      <c r="B28" s="149"/>
      <c r="C28" s="149"/>
      <c r="D28" s="149"/>
      <c r="E28" s="148"/>
      <c r="F28" s="148"/>
    </row>
    <row r="29" spans="1:6">
      <c r="A29" s="1"/>
      <c r="B29" s="149"/>
      <c r="C29" s="149"/>
      <c r="D29" s="149"/>
      <c r="E29" s="148"/>
      <c r="F29" s="148"/>
    </row>
    <row r="30" spans="1:6">
      <c r="A30" s="1"/>
      <c r="B30" s="149"/>
      <c r="C30" s="149"/>
      <c r="D30" s="149"/>
      <c r="E30" s="148"/>
      <c r="F30" s="148"/>
    </row>
    <row r="31" spans="1:6">
      <c r="A31" s="1"/>
      <c r="B31" s="149"/>
      <c r="C31" s="149"/>
      <c r="D31" s="149"/>
      <c r="E31" s="148"/>
      <c r="F31" s="148"/>
    </row>
    <row r="32" spans="1:6">
      <c r="A32" s="1"/>
      <c r="B32" s="149"/>
      <c r="C32" s="149"/>
      <c r="D32" s="149"/>
      <c r="E32" s="148"/>
      <c r="F32" s="148"/>
    </row>
    <row r="33" spans="1:6">
      <c r="A33" s="1"/>
      <c r="B33" s="149"/>
      <c r="C33" s="149"/>
      <c r="D33" s="149"/>
      <c r="E33" s="148"/>
      <c r="F33" s="148"/>
    </row>
    <row r="34" spans="1:6">
      <c r="A34" s="1"/>
      <c r="B34" s="149"/>
      <c r="C34" s="149"/>
      <c r="D34" s="149"/>
      <c r="E34" s="148"/>
      <c r="F34" s="148"/>
    </row>
    <row r="35" spans="1:6">
      <c r="A35" s="1"/>
      <c r="B35" s="149"/>
      <c r="C35" s="149"/>
      <c r="D35" s="149"/>
      <c r="E35" s="148"/>
      <c r="F35" s="148"/>
    </row>
    <row r="36" spans="1:6">
      <c r="A36" s="1"/>
      <c r="B36" s="149"/>
      <c r="C36" s="149"/>
      <c r="D36" s="149"/>
      <c r="E36" s="148"/>
      <c r="F36" s="148"/>
    </row>
    <row r="37" spans="1:6">
      <c r="A37" s="1"/>
      <c r="B37" s="149"/>
      <c r="C37" s="149"/>
      <c r="D37" s="149"/>
      <c r="E37" s="148"/>
      <c r="F37" s="148"/>
    </row>
    <row r="38" spans="1:6">
      <c r="A38" s="1"/>
      <c r="B38" s="149"/>
      <c r="C38" s="149"/>
      <c r="D38" s="149"/>
      <c r="E38" s="148"/>
      <c r="F38" s="148"/>
    </row>
    <row r="39" spans="1:6">
      <c r="A39" s="1"/>
      <c r="B39" s="149"/>
      <c r="C39" s="149"/>
      <c r="D39" s="149"/>
      <c r="E39" s="148"/>
      <c r="F39" s="148"/>
    </row>
    <row r="40" spans="1:6">
      <c r="A40" s="1"/>
      <c r="B40" s="149"/>
      <c r="C40" s="149"/>
      <c r="D40" s="149"/>
      <c r="E40" s="148"/>
      <c r="F40" s="148"/>
    </row>
    <row r="41" spans="1:6">
      <c r="A41" s="1"/>
      <c r="B41" s="149"/>
      <c r="C41" s="149"/>
      <c r="D41" s="149"/>
      <c r="E41" s="148"/>
      <c r="F41" s="148"/>
    </row>
    <row r="42" spans="1:6">
      <c r="A42" s="1"/>
      <c r="B42" s="149"/>
      <c r="C42" s="149"/>
      <c r="D42" s="149"/>
      <c r="E42" s="148"/>
      <c r="F42" s="148"/>
    </row>
    <row r="43" spans="1:6">
      <c r="A43" s="1"/>
      <c r="B43" s="149"/>
      <c r="C43" s="149"/>
      <c r="D43" s="149"/>
      <c r="E43" s="148"/>
      <c r="F43" s="148"/>
    </row>
    <row r="44" spans="1:6">
      <c r="A44" s="1"/>
      <c r="B44" s="149"/>
      <c r="C44" s="149"/>
      <c r="D44" s="149"/>
      <c r="E44" s="148"/>
      <c r="F44" s="148"/>
    </row>
    <row r="45" spans="1:6">
      <c r="A45" s="1"/>
      <c r="B45" s="149"/>
      <c r="C45" s="149"/>
      <c r="D45" s="149"/>
      <c r="E45" s="148"/>
      <c r="F45" s="148"/>
    </row>
    <row r="46" spans="1:6">
      <c r="A46" s="1"/>
      <c r="B46" s="149"/>
      <c r="C46" s="149"/>
      <c r="D46" s="149"/>
      <c r="E46" s="148"/>
      <c r="F46" s="148"/>
    </row>
    <row r="47" spans="1:6">
      <c r="A47" s="1"/>
      <c r="B47" s="149"/>
      <c r="C47" s="149"/>
      <c r="D47" s="149"/>
      <c r="E47" s="148"/>
      <c r="F47" s="148"/>
    </row>
    <row r="48" spans="1:6">
      <c r="A48" s="1"/>
      <c r="B48" s="149"/>
      <c r="C48" s="149"/>
      <c r="D48" s="149"/>
      <c r="E48" s="148"/>
      <c r="F48" s="148"/>
    </row>
    <row r="49" spans="1:6">
      <c r="A49" s="1"/>
      <c r="B49" s="149"/>
      <c r="C49" s="149"/>
      <c r="D49" s="149"/>
      <c r="E49" s="148"/>
      <c r="F49" s="148"/>
    </row>
    <row r="50" spans="1:6">
      <c r="A50" s="1"/>
      <c r="B50" s="149"/>
      <c r="C50" s="149"/>
      <c r="D50" s="149"/>
      <c r="E50" s="148"/>
      <c r="F50" s="148"/>
    </row>
    <row r="51" spans="1:6">
      <c r="A51" s="1"/>
      <c r="B51" s="149"/>
      <c r="C51" s="149"/>
      <c r="D51" s="149"/>
      <c r="E51" s="148"/>
      <c r="F51" s="148"/>
    </row>
    <row r="52" spans="1:6">
      <c r="A52" s="1"/>
      <c r="B52" s="149"/>
      <c r="C52" s="149"/>
      <c r="D52" s="149"/>
      <c r="E52" s="148"/>
      <c r="F52" s="148"/>
    </row>
    <row r="53" spans="1:6">
      <c r="A53" s="1"/>
      <c r="B53" s="149"/>
      <c r="C53" s="149"/>
      <c r="D53" s="149"/>
      <c r="E53" s="148"/>
      <c r="F53" s="148"/>
    </row>
    <row r="54" spans="1:6">
      <c r="A54" s="1"/>
      <c r="B54" s="149"/>
      <c r="C54" s="149"/>
      <c r="D54" s="149"/>
      <c r="E54" s="148"/>
      <c r="F54" s="148"/>
    </row>
    <row r="55" spans="1:6">
      <c r="A55" s="1"/>
      <c r="B55" s="149"/>
      <c r="C55" s="149"/>
      <c r="D55" s="149"/>
      <c r="E55" s="148"/>
      <c r="F55" s="148"/>
    </row>
    <row r="56" spans="1:6">
      <c r="A56" s="1"/>
      <c r="B56" s="149"/>
      <c r="C56" s="149"/>
      <c r="D56" s="149"/>
      <c r="E56" s="148"/>
      <c r="F56" s="148"/>
    </row>
    <row r="57" spans="1:6">
      <c r="A57" s="1"/>
      <c r="B57" s="149"/>
      <c r="C57" s="149"/>
      <c r="D57" s="149"/>
      <c r="E57" s="148"/>
      <c r="F57" s="148"/>
    </row>
    <row r="58" spans="1:6">
      <c r="A58" s="1"/>
      <c r="B58" s="149"/>
      <c r="C58" s="149"/>
      <c r="D58" s="149"/>
      <c r="E58" s="148"/>
      <c r="F58" s="148"/>
    </row>
    <row r="59" spans="1:6">
      <c r="A59" s="1"/>
      <c r="B59" s="149"/>
      <c r="C59" s="149"/>
      <c r="D59" s="149"/>
      <c r="E59" s="148"/>
      <c r="F59" s="148"/>
    </row>
    <row r="60" spans="1:6">
      <c r="A60" s="1"/>
      <c r="B60" s="149"/>
      <c r="C60" s="149"/>
      <c r="D60" s="149"/>
      <c r="E60" s="148"/>
      <c r="F60" s="148"/>
    </row>
    <row r="61" spans="1:6">
      <c r="A61" s="1"/>
      <c r="B61" s="149"/>
      <c r="C61" s="149"/>
      <c r="D61" s="149"/>
      <c r="E61" s="148"/>
      <c r="F61" s="148"/>
    </row>
    <row r="62" spans="1:6">
      <c r="A62" s="1"/>
      <c r="B62" s="149"/>
      <c r="C62" s="149"/>
      <c r="D62" s="149"/>
      <c r="E62" s="148"/>
      <c r="F62" s="148"/>
    </row>
    <row r="63" spans="1:6">
      <c r="A63" s="1"/>
      <c r="B63" s="149"/>
      <c r="C63" s="149"/>
      <c r="D63" s="149"/>
      <c r="E63" s="148"/>
      <c r="F63" s="148"/>
    </row>
    <row r="64" spans="1:6">
      <c r="A64" s="1"/>
      <c r="B64" s="149"/>
      <c r="C64" s="149"/>
      <c r="D64" s="149"/>
      <c r="E64" s="148"/>
      <c r="F64" s="148"/>
    </row>
    <row r="65" spans="1:6">
      <c r="A65" s="1"/>
      <c r="B65" s="149"/>
      <c r="C65" s="149"/>
      <c r="D65" s="149"/>
      <c r="E65" s="148"/>
      <c r="F65" s="148"/>
    </row>
    <row r="66" spans="1:6">
      <c r="A66" s="1"/>
      <c r="B66" s="149"/>
      <c r="C66" s="149"/>
      <c r="D66" s="149"/>
      <c r="E66" s="148"/>
      <c r="F66" s="148"/>
    </row>
    <row r="67" spans="1:6">
      <c r="A67" s="1"/>
      <c r="B67" s="149"/>
      <c r="C67" s="149"/>
      <c r="D67" s="149"/>
      <c r="E67" s="148"/>
      <c r="F67" s="148"/>
    </row>
    <row r="68" spans="1:6">
      <c r="A68" s="1"/>
      <c r="B68" s="149"/>
      <c r="C68" s="149"/>
      <c r="D68" s="149"/>
      <c r="E68" s="148"/>
      <c r="F68" s="148"/>
    </row>
    <row r="69" spans="1:6">
      <c r="A69" s="1"/>
      <c r="B69" s="149"/>
      <c r="C69" s="149"/>
      <c r="D69" s="149"/>
      <c r="E69" s="148"/>
      <c r="F69" s="148"/>
    </row>
    <row r="70" spans="1:6">
      <c r="A70" s="1"/>
      <c r="B70" s="149"/>
      <c r="C70" s="149"/>
      <c r="D70" s="149"/>
      <c r="E70" s="148"/>
      <c r="F70" s="148"/>
    </row>
    <row r="71" spans="1:6">
      <c r="A71" s="1"/>
      <c r="B71" s="149"/>
      <c r="C71" s="149"/>
      <c r="D71" s="149"/>
      <c r="E71" s="148"/>
      <c r="F71" s="148"/>
    </row>
    <row r="72" spans="1:6">
      <c r="A72" s="1"/>
      <c r="B72" s="149"/>
      <c r="C72" s="149"/>
      <c r="D72" s="149"/>
      <c r="E72" s="148"/>
      <c r="F72" s="148"/>
    </row>
    <row r="73" spans="1:6">
      <c r="A73" s="1"/>
      <c r="B73" s="149"/>
      <c r="C73" s="149"/>
      <c r="D73" s="149"/>
      <c r="E73" s="148"/>
      <c r="F73" s="148"/>
    </row>
    <row r="74" spans="1:6">
      <c r="A74" s="1"/>
      <c r="B74" s="149"/>
      <c r="C74" s="149"/>
      <c r="D74" s="149"/>
      <c r="E74" s="148"/>
      <c r="F74" s="148"/>
    </row>
    <row r="75" spans="1:6">
      <c r="A75" s="1"/>
      <c r="B75" s="149"/>
      <c r="C75" s="149"/>
      <c r="D75" s="149"/>
      <c r="E75" s="148"/>
      <c r="F75" s="148"/>
    </row>
    <row r="76" spans="1:6">
      <c r="A76" s="1"/>
      <c r="B76" s="149"/>
      <c r="C76" s="149"/>
      <c r="D76" s="149"/>
      <c r="E76" s="148"/>
      <c r="F76" s="148"/>
    </row>
    <row r="77" spans="1:6">
      <c r="A77" s="1"/>
      <c r="B77" s="149"/>
      <c r="C77" s="149"/>
      <c r="D77" s="149"/>
      <c r="E77" s="148"/>
      <c r="F77" s="148"/>
    </row>
    <row r="78" spans="1:6">
      <c r="A78" s="1"/>
      <c r="B78" s="149"/>
      <c r="C78" s="149"/>
      <c r="D78" s="149"/>
      <c r="E78" s="148"/>
      <c r="F78" s="148"/>
    </row>
    <row r="79" spans="1:6">
      <c r="A79" s="1"/>
      <c r="B79" s="149"/>
      <c r="C79" s="149"/>
      <c r="D79" s="149"/>
      <c r="E79" s="148"/>
      <c r="F79" s="148"/>
    </row>
    <row r="80" spans="1:6">
      <c r="A80" s="1"/>
      <c r="B80" s="149"/>
      <c r="C80" s="149"/>
      <c r="D80" s="149"/>
      <c r="E80" s="148"/>
      <c r="F80" s="148"/>
    </row>
    <row r="81" spans="1:6">
      <c r="A81" s="1"/>
      <c r="B81" s="149"/>
      <c r="C81" s="149"/>
      <c r="D81" s="149"/>
      <c r="E81" s="148"/>
      <c r="F81" s="148"/>
    </row>
    <row r="82" spans="1:6">
      <c r="A82" s="1"/>
      <c r="B82" s="149"/>
      <c r="C82" s="149"/>
      <c r="D82" s="149"/>
      <c r="E82" s="148"/>
      <c r="F82" s="148"/>
    </row>
    <row r="83" spans="1:6">
      <c r="A83" s="1"/>
      <c r="B83" s="149"/>
      <c r="C83" s="149"/>
      <c r="D83" s="149"/>
      <c r="E83" s="148"/>
      <c r="F83" s="148"/>
    </row>
    <row r="84" spans="1:6">
      <c r="A84" s="1"/>
      <c r="B84" s="149"/>
      <c r="C84" s="149"/>
      <c r="D84" s="149"/>
      <c r="E84" s="148"/>
      <c r="F84" s="148"/>
    </row>
    <row r="85" spans="1:6">
      <c r="A85" s="1"/>
      <c r="B85" s="149"/>
      <c r="C85" s="149"/>
      <c r="D85" s="149"/>
      <c r="E85" s="148"/>
      <c r="F85" s="148"/>
    </row>
    <row r="86" spans="1:6">
      <c r="A86" s="1"/>
      <c r="B86" s="149"/>
      <c r="C86" s="149"/>
      <c r="D86" s="149"/>
      <c r="E86" s="148"/>
      <c r="F86" s="148"/>
    </row>
    <row r="87" spans="1:6">
      <c r="A87" s="1"/>
      <c r="B87" s="149"/>
      <c r="C87" s="149"/>
      <c r="D87" s="149"/>
      <c r="E87" s="148"/>
      <c r="F87" s="148"/>
    </row>
    <row r="88" spans="1:6">
      <c r="A88" s="1"/>
      <c r="B88" s="149"/>
      <c r="C88" s="149"/>
      <c r="D88" s="149"/>
      <c r="E88" s="148"/>
      <c r="F88" s="148"/>
    </row>
    <row r="89" spans="1:6">
      <c r="A89" s="1"/>
      <c r="B89" s="149"/>
      <c r="C89" s="149"/>
      <c r="D89" s="149"/>
      <c r="E89" s="148"/>
      <c r="F89" s="148"/>
    </row>
    <row r="90" spans="1:6">
      <c r="A90" s="1"/>
      <c r="B90" s="149"/>
      <c r="C90" s="149"/>
      <c r="D90" s="149"/>
      <c r="E90" s="148"/>
      <c r="F90" s="148"/>
    </row>
    <row r="91" spans="1:6">
      <c r="A91" s="1"/>
      <c r="B91" s="149"/>
      <c r="C91" s="149"/>
      <c r="D91" s="149"/>
      <c r="E91" s="148"/>
      <c r="F91" s="148"/>
    </row>
    <row r="92" spans="1:6">
      <c r="A92" s="1"/>
      <c r="B92" s="149"/>
      <c r="C92" s="149"/>
      <c r="D92" s="149"/>
      <c r="E92" s="148"/>
      <c r="F92" s="148"/>
    </row>
    <row r="93" spans="1:6">
      <c r="A93" s="1"/>
      <c r="B93" s="149"/>
      <c r="C93" s="149"/>
      <c r="D93" s="149"/>
      <c r="E93" s="148"/>
      <c r="F93" s="148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Z155"/>
  <sheetViews>
    <sheetView workbookViewId="0">
      <pane ySplit="8" topLeftCell="A144" activePane="bottomLeft" state="frozen"/>
      <selection pane="bottomLeft" activeCell="D107" sqref="D107"/>
    </sheetView>
  </sheetViews>
  <sheetFormatPr defaultRowHeight="1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>
      <c r="A1" s="3"/>
      <c r="B1" s="5" t="s">
        <v>27</v>
      </c>
      <c r="C1" s="3"/>
      <c r="D1" s="3"/>
      <c r="E1" s="5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>
      <c r="A2" s="3"/>
      <c r="B2" s="5" t="s">
        <v>31</v>
      </c>
      <c r="C2" s="3"/>
      <c r="D2" s="3"/>
      <c r="E2" s="5" t="s">
        <v>22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>
      <c r="A3" s="3"/>
      <c r="B3" s="5" t="s">
        <v>30</v>
      </c>
      <c r="C3" s="3"/>
      <c r="D3" s="3"/>
      <c r="E3" s="5" t="s">
        <v>67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>
      <c r="A5" s="3"/>
      <c r="B5" s="5" t="s">
        <v>875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>
      <c r="A7" s="12"/>
      <c r="B7" s="13" t="s">
        <v>68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>
      <c r="A8" s="164" t="s">
        <v>74</v>
      </c>
      <c r="B8" s="164" t="s">
        <v>75</v>
      </c>
      <c r="C8" s="164" t="s">
        <v>76</v>
      </c>
      <c r="D8" s="164" t="s">
        <v>77</v>
      </c>
      <c r="E8" s="164" t="s">
        <v>78</v>
      </c>
      <c r="F8" s="164" t="s">
        <v>79</v>
      </c>
      <c r="G8" s="164" t="s">
        <v>58</v>
      </c>
      <c r="H8" s="164" t="s">
        <v>59</v>
      </c>
      <c r="I8" s="164" t="s">
        <v>80</v>
      </c>
      <c r="J8" s="164"/>
      <c r="K8" s="164"/>
      <c r="L8" s="164"/>
      <c r="M8" s="164"/>
      <c r="N8" s="164"/>
      <c r="O8" s="164"/>
      <c r="P8" s="164" t="s">
        <v>81</v>
      </c>
      <c r="Q8" s="161"/>
      <c r="R8" s="161"/>
      <c r="S8" s="164" t="s">
        <v>82</v>
      </c>
      <c r="T8" s="162"/>
      <c r="U8" s="162"/>
      <c r="V8" s="162"/>
      <c r="W8" s="162"/>
      <c r="X8" s="162"/>
      <c r="Y8" s="162"/>
      <c r="Z8" s="162"/>
    </row>
    <row r="9" spans="1:26">
      <c r="A9" s="150"/>
      <c r="B9" s="150"/>
      <c r="C9" s="165"/>
      <c r="D9" s="154" t="s">
        <v>424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>
      <c r="A10" s="156"/>
      <c r="B10" s="156"/>
      <c r="C10" s="156"/>
      <c r="D10" s="156" t="s">
        <v>425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>
      <c r="A11" s="171"/>
      <c r="B11" s="168" t="s">
        <v>438</v>
      </c>
      <c r="C11" s="172" t="s">
        <v>877</v>
      </c>
      <c r="D11" s="168" t="s">
        <v>878</v>
      </c>
      <c r="E11" s="168" t="s">
        <v>111</v>
      </c>
      <c r="F11" s="169">
        <v>1224</v>
      </c>
      <c r="G11" s="170"/>
      <c r="H11" s="170"/>
      <c r="I11" s="170">
        <f t="shared" ref="I11:I42" si="0">ROUND(F11*(G11+H11),2)</f>
        <v>0</v>
      </c>
      <c r="J11" s="168">
        <f t="shared" ref="J11:J42" si="1">ROUND(F11*(N11),2)</f>
        <v>636.48</v>
      </c>
      <c r="K11" s="1">
        <f t="shared" ref="K11:K42" si="2">ROUND(F11*(O11),2)</f>
        <v>0</v>
      </c>
      <c r="L11" s="1"/>
      <c r="M11" s="1">
        <f t="shared" ref="M11:M27" si="3">ROUND(F11*(H11),2)</f>
        <v>0</v>
      </c>
      <c r="N11" s="1">
        <v>0.52</v>
      </c>
      <c r="O11" s="1"/>
      <c r="P11" s="167"/>
      <c r="Q11" s="173"/>
      <c r="R11" s="173"/>
      <c r="S11" s="167"/>
      <c r="Z11">
        <v>0</v>
      </c>
    </row>
    <row r="12" spans="1:26" ht="24.95" customHeight="1">
      <c r="A12" s="171"/>
      <c r="B12" s="168" t="s">
        <v>438</v>
      </c>
      <c r="C12" s="172" t="s">
        <v>879</v>
      </c>
      <c r="D12" s="168" t="s">
        <v>880</v>
      </c>
      <c r="E12" s="168" t="s">
        <v>111</v>
      </c>
      <c r="F12" s="169">
        <v>328</v>
      </c>
      <c r="G12" s="170"/>
      <c r="H12" s="170"/>
      <c r="I12" s="170">
        <f t="shared" si="0"/>
        <v>0</v>
      </c>
      <c r="J12" s="168">
        <f t="shared" si="1"/>
        <v>196.8</v>
      </c>
      <c r="K12" s="1">
        <f t="shared" si="2"/>
        <v>0</v>
      </c>
      <c r="L12" s="1"/>
      <c r="M12" s="1">
        <f t="shared" si="3"/>
        <v>0</v>
      </c>
      <c r="N12" s="1">
        <v>0.6</v>
      </c>
      <c r="O12" s="1"/>
      <c r="P12" s="167"/>
      <c r="Q12" s="173"/>
      <c r="R12" s="173"/>
      <c r="S12" s="167"/>
      <c r="Z12">
        <v>0</v>
      </c>
    </row>
    <row r="13" spans="1:26" ht="24.95" customHeight="1">
      <c r="A13" s="171"/>
      <c r="B13" s="168" t="s">
        <v>438</v>
      </c>
      <c r="C13" s="172" t="s">
        <v>881</v>
      </c>
      <c r="D13" s="168" t="s">
        <v>882</v>
      </c>
      <c r="E13" s="168" t="s">
        <v>111</v>
      </c>
      <c r="F13" s="169">
        <v>1895</v>
      </c>
      <c r="G13" s="170"/>
      <c r="H13" s="170"/>
      <c r="I13" s="170">
        <f t="shared" si="0"/>
        <v>0</v>
      </c>
      <c r="J13" s="168">
        <f t="shared" si="1"/>
        <v>1137</v>
      </c>
      <c r="K13" s="1">
        <f t="shared" si="2"/>
        <v>0</v>
      </c>
      <c r="L13" s="1"/>
      <c r="M13" s="1">
        <f t="shared" si="3"/>
        <v>0</v>
      </c>
      <c r="N13" s="1">
        <v>0.6</v>
      </c>
      <c r="O13" s="1"/>
      <c r="P13" s="167"/>
      <c r="Q13" s="173"/>
      <c r="R13" s="173"/>
      <c r="S13" s="167"/>
      <c r="Z13">
        <v>0</v>
      </c>
    </row>
    <row r="14" spans="1:26" ht="24.95" customHeight="1">
      <c r="A14" s="171"/>
      <c r="B14" s="168" t="s">
        <v>438</v>
      </c>
      <c r="C14" s="172" t="s">
        <v>883</v>
      </c>
      <c r="D14" s="168" t="s">
        <v>884</v>
      </c>
      <c r="E14" s="168" t="s">
        <v>111</v>
      </c>
      <c r="F14" s="169">
        <v>1952</v>
      </c>
      <c r="G14" s="170"/>
      <c r="H14" s="170"/>
      <c r="I14" s="170">
        <f t="shared" si="0"/>
        <v>0</v>
      </c>
      <c r="J14" s="168">
        <f t="shared" si="1"/>
        <v>1620.16</v>
      </c>
      <c r="K14" s="1">
        <f t="shared" si="2"/>
        <v>0</v>
      </c>
      <c r="L14" s="1"/>
      <c r="M14" s="1">
        <f t="shared" si="3"/>
        <v>0</v>
      </c>
      <c r="N14" s="1">
        <v>0.83</v>
      </c>
      <c r="O14" s="1"/>
      <c r="P14" s="167"/>
      <c r="Q14" s="173"/>
      <c r="R14" s="173"/>
      <c r="S14" s="167"/>
      <c r="Z14">
        <v>0</v>
      </c>
    </row>
    <row r="15" spans="1:26" ht="24.95" customHeight="1">
      <c r="A15" s="171"/>
      <c r="B15" s="168" t="s">
        <v>438</v>
      </c>
      <c r="C15" s="172" t="s">
        <v>885</v>
      </c>
      <c r="D15" s="168" t="s">
        <v>886</v>
      </c>
      <c r="E15" s="168" t="s">
        <v>111</v>
      </c>
      <c r="F15" s="169">
        <v>106</v>
      </c>
      <c r="G15" s="170"/>
      <c r="H15" s="170"/>
      <c r="I15" s="170">
        <f t="shared" si="0"/>
        <v>0</v>
      </c>
      <c r="J15" s="168">
        <f t="shared" si="1"/>
        <v>144.16</v>
      </c>
      <c r="K15" s="1">
        <f t="shared" si="2"/>
        <v>0</v>
      </c>
      <c r="L15" s="1"/>
      <c r="M15" s="1">
        <f t="shared" si="3"/>
        <v>0</v>
      </c>
      <c r="N15" s="1">
        <v>1.3599999999999999</v>
      </c>
      <c r="O15" s="1"/>
      <c r="P15" s="167"/>
      <c r="Q15" s="173"/>
      <c r="R15" s="173"/>
      <c r="S15" s="167"/>
      <c r="Z15">
        <v>0</v>
      </c>
    </row>
    <row r="16" spans="1:26" ht="24.95" customHeight="1">
      <c r="A16" s="171"/>
      <c r="B16" s="168" t="s">
        <v>438</v>
      </c>
      <c r="C16" s="172" t="s">
        <v>887</v>
      </c>
      <c r="D16" s="168" t="s">
        <v>888</v>
      </c>
      <c r="E16" s="168" t="s">
        <v>111</v>
      </c>
      <c r="F16" s="169">
        <v>75</v>
      </c>
      <c r="G16" s="170"/>
      <c r="H16" s="170"/>
      <c r="I16" s="170">
        <f t="shared" si="0"/>
        <v>0</v>
      </c>
      <c r="J16" s="168">
        <f t="shared" si="1"/>
        <v>291</v>
      </c>
      <c r="K16" s="1">
        <f t="shared" si="2"/>
        <v>0</v>
      </c>
      <c r="L16" s="1"/>
      <c r="M16" s="1">
        <f t="shared" si="3"/>
        <v>0</v>
      </c>
      <c r="N16" s="1">
        <v>3.88</v>
      </c>
      <c r="O16" s="1"/>
      <c r="P16" s="167"/>
      <c r="Q16" s="173"/>
      <c r="R16" s="173"/>
      <c r="S16" s="167"/>
      <c r="Z16">
        <v>0</v>
      </c>
    </row>
    <row r="17" spans="1:26" ht="24.95" customHeight="1">
      <c r="A17" s="171"/>
      <c r="B17" s="168" t="s">
        <v>438</v>
      </c>
      <c r="C17" s="172" t="s">
        <v>889</v>
      </c>
      <c r="D17" s="168" t="s">
        <v>890</v>
      </c>
      <c r="E17" s="168" t="s">
        <v>111</v>
      </c>
      <c r="F17" s="169">
        <v>52</v>
      </c>
      <c r="G17" s="170"/>
      <c r="H17" s="170"/>
      <c r="I17" s="170">
        <f t="shared" si="0"/>
        <v>0</v>
      </c>
      <c r="J17" s="168">
        <f t="shared" si="1"/>
        <v>303.16000000000003</v>
      </c>
      <c r="K17" s="1">
        <f t="shared" si="2"/>
        <v>0</v>
      </c>
      <c r="L17" s="1"/>
      <c r="M17" s="1">
        <f t="shared" si="3"/>
        <v>0</v>
      </c>
      <c r="N17" s="1">
        <v>5.83</v>
      </c>
      <c r="O17" s="1"/>
      <c r="P17" s="167"/>
      <c r="Q17" s="173"/>
      <c r="R17" s="173"/>
      <c r="S17" s="167"/>
      <c r="Z17">
        <v>0</v>
      </c>
    </row>
    <row r="18" spans="1:26" ht="24.95" customHeight="1">
      <c r="A18" s="171"/>
      <c r="B18" s="168" t="s">
        <v>438</v>
      </c>
      <c r="C18" s="172" t="s">
        <v>891</v>
      </c>
      <c r="D18" s="168" t="s">
        <v>892</v>
      </c>
      <c r="E18" s="168" t="s">
        <v>111</v>
      </c>
      <c r="F18" s="169">
        <v>50</v>
      </c>
      <c r="G18" s="170"/>
      <c r="H18" s="170"/>
      <c r="I18" s="170">
        <f t="shared" si="0"/>
        <v>0</v>
      </c>
      <c r="J18" s="168">
        <f t="shared" si="1"/>
        <v>617</v>
      </c>
      <c r="K18" s="1">
        <f t="shared" si="2"/>
        <v>0</v>
      </c>
      <c r="L18" s="1"/>
      <c r="M18" s="1">
        <f t="shared" si="3"/>
        <v>0</v>
      </c>
      <c r="N18" s="1">
        <v>12.34</v>
      </c>
      <c r="O18" s="1"/>
      <c r="P18" s="167"/>
      <c r="Q18" s="173"/>
      <c r="R18" s="173"/>
      <c r="S18" s="167"/>
      <c r="Z18">
        <v>0</v>
      </c>
    </row>
    <row r="19" spans="1:26" ht="24.95" customHeight="1">
      <c r="A19" s="171"/>
      <c r="B19" s="168" t="s">
        <v>438</v>
      </c>
      <c r="C19" s="172" t="s">
        <v>893</v>
      </c>
      <c r="D19" s="168" t="s">
        <v>894</v>
      </c>
      <c r="E19" s="168" t="s">
        <v>111</v>
      </c>
      <c r="F19" s="169">
        <v>402</v>
      </c>
      <c r="G19" s="170"/>
      <c r="H19" s="170"/>
      <c r="I19" s="170">
        <f t="shared" si="0"/>
        <v>0</v>
      </c>
      <c r="J19" s="168">
        <f t="shared" si="1"/>
        <v>651.24</v>
      </c>
      <c r="K19" s="1">
        <f t="shared" si="2"/>
        <v>0</v>
      </c>
      <c r="L19" s="1"/>
      <c r="M19" s="1">
        <f t="shared" si="3"/>
        <v>0</v>
      </c>
      <c r="N19" s="1">
        <v>1.62</v>
      </c>
      <c r="O19" s="1"/>
      <c r="P19" s="167"/>
      <c r="Q19" s="173"/>
      <c r="R19" s="173"/>
      <c r="S19" s="167"/>
      <c r="Z19">
        <v>0</v>
      </c>
    </row>
    <row r="20" spans="1:26" ht="24.95" customHeight="1">
      <c r="A20" s="171"/>
      <c r="B20" s="168" t="s">
        <v>438</v>
      </c>
      <c r="C20" s="172" t="s">
        <v>895</v>
      </c>
      <c r="D20" s="168" t="s">
        <v>896</v>
      </c>
      <c r="E20" s="168" t="s">
        <v>111</v>
      </c>
      <c r="F20" s="169">
        <v>956</v>
      </c>
      <c r="G20" s="170"/>
      <c r="H20" s="170"/>
      <c r="I20" s="170">
        <f t="shared" si="0"/>
        <v>0</v>
      </c>
      <c r="J20" s="168">
        <f t="shared" si="1"/>
        <v>573.6</v>
      </c>
      <c r="K20" s="1">
        <f t="shared" si="2"/>
        <v>0</v>
      </c>
      <c r="L20" s="1"/>
      <c r="M20" s="1">
        <f t="shared" si="3"/>
        <v>0</v>
      </c>
      <c r="N20" s="1">
        <v>0.6</v>
      </c>
      <c r="O20" s="1"/>
      <c r="P20" s="167"/>
      <c r="Q20" s="173"/>
      <c r="R20" s="173"/>
      <c r="S20" s="167"/>
      <c r="Z20">
        <v>0</v>
      </c>
    </row>
    <row r="21" spans="1:26" ht="24.95" customHeight="1">
      <c r="A21" s="171"/>
      <c r="B21" s="168" t="s">
        <v>438</v>
      </c>
      <c r="C21" s="172" t="s">
        <v>897</v>
      </c>
      <c r="D21" s="168" t="s">
        <v>898</v>
      </c>
      <c r="E21" s="168" t="s">
        <v>111</v>
      </c>
      <c r="F21" s="169">
        <v>593</v>
      </c>
      <c r="G21" s="170"/>
      <c r="H21" s="170"/>
      <c r="I21" s="170">
        <f t="shared" si="0"/>
        <v>0</v>
      </c>
      <c r="J21" s="168">
        <f t="shared" si="1"/>
        <v>225.34</v>
      </c>
      <c r="K21" s="1">
        <f t="shared" si="2"/>
        <v>0</v>
      </c>
      <c r="L21" s="1"/>
      <c r="M21" s="1">
        <f t="shared" si="3"/>
        <v>0</v>
      </c>
      <c r="N21" s="1">
        <v>0.38</v>
      </c>
      <c r="O21" s="1"/>
      <c r="P21" s="167"/>
      <c r="Q21" s="173"/>
      <c r="R21" s="173"/>
      <c r="S21" s="167"/>
      <c r="Z21">
        <v>0</v>
      </c>
    </row>
    <row r="22" spans="1:26" ht="24.95" customHeight="1">
      <c r="A22" s="171"/>
      <c r="B22" s="168" t="s">
        <v>438</v>
      </c>
      <c r="C22" s="172" t="s">
        <v>899</v>
      </c>
      <c r="D22" s="168" t="s">
        <v>900</v>
      </c>
      <c r="E22" s="168" t="s">
        <v>111</v>
      </c>
      <c r="F22" s="169">
        <v>294</v>
      </c>
      <c r="G22" s="170"/>
      <c r="H22" s="170"/>
      <c r="I22" s="170">
        <f t="shared" si="0"/>
        <v>0</v>
      </c>
      <c r="J22" s="168">
        <f t="shared" si="1"/>
        <v>273.42</v>
      </c>
      <c r="K22" s="1">
        <f t="shared" si="2"/>
        <v>0</v>
      </c>
      <c r="L22" s="1"/>
      <c r="M22" s="1">
        <f t="shared" si="3"/>
        <v>0</v>
      </c>
      <c r="N22" s="1">
        <v>0.93</v>
      </c>
      <c r="O22" s="1"/>
      <c r="P22" s="167"/>
      <c r="Q22" s="173"/>
      <c r="R22" s="173"/>
      <c r="S22" s="167"/>
      <c r="Z22">
        <v>0</v>
      </c>
    </row>
    <row r="23" spans="1:26" ht="24.95" customHeight="1">
      <c r="A23" s="171"/>
      <c r="B23" s="168" t="s">
        <v>438</v>
      </c>
      <c r="C23" s="172" t="s">
        <v>901</v>
      </c>
      <c r="D23" s="168" t="s">
        <v>902</v>
      </c>
      <c r="E23" s="168" t="s">
        <v>111</v>
      </c>
      <c r="F23" s="169">
        <v>127</v>
      </c>
      <c r="G23" s="170"/>
      <c r="H23" s="170"/>
      <c r="I23" s="170">
        <f t="shared" si="0"/>
        <v>0</v>
      </c>
      <c r="J23" s="168">
        <f t="shared" si="1"/>
        <v>389.89</v>
      </c>
      <c r="K23" s="1">
        <f t="shared" si="2"/>
        <v>0</v>
      </c>
      <c r="L23" s="1"/>
      <c r="M23" s="1">
        <f t="shared" si="3"/>
        <v>0</v>
      </c>
      <c r="N23" s="1">
        <v>3.07</v>
      </c>
      <c r="O23" s="1"/>
      <c r="P23" s="167"/>
      <c r="Q23" s="173"/>
      <c r="R23" s="173"/>
      <c r="S23" s="167"/>
      <c r="Z23">
        <v>0</v>
      </c>
    </row>
    <row r="24" spans="1:26" ht="24.95" customHeight="1">
      <c r="A24" s="171"/>
      <c r="B24" s="168" t="s">
        <v>438</v>
      </c>
      <c r="C24" s="172" t="s">
        <v>903</v>
      </c>
      <c r="D24" s="168" t="s">
        <v>904</v>
      </c>
      <c r="E24" s="168" t="s">
        <v>346</v>
      </c>
      <c r="F24" s="169">
        <v>45</v>
      </c>
      <c r="G24" s="170"/>
      <c r="H24" s="170"/>
      <c r="I24" s="170">
        <f t="shared" si="0"/>
        <v>0</v>
      </c>
      <c r="J24" s="168">
        <f t="shared" si="1"/>
        <v>84.15</v>
      </c>
      <c r="K24" s="1">
        <f t="shared" si="2"/>
        <v>0</v>
      </c>
      <c r="L24" s="1"/>
      <c r="M24" s="1">
        <f t="shared" si="3"/>
        <v>0</v>
      </c>
      <c r="N24" s="1">
        <v>1.87</v>
      </c>
      <c r="O24" s="1"/>
      <c r="P24" s="167"/>
      <c r="Q24" s="173"/>
      <c r="R24" s="173"/>
      <c r="S24" s="167"/>
      <c r="Z24">
        <v>0</v>
      </c>
    </row>
    <row r="25" spans="1:26" ht="24.95" customHeight="1">
      <c r="A25" s="171"/>
      <c r="B25" s="168" t="s">
        <v>438</v>
      </c>
      <c r="C25" s="172" t="s">
        <v>905</v>
      </c>
      <c r="D25" s="168" t="s">
        <v>906</v>
      </c>
      <c r="E25" s="168" t="s">
        <v>346</v>
      </c>
      <c r="F25" s="169">
        <v>1</v>
      </c>
      <c r="G25" s="170"/>
      <c r="H25" s="170"/>
      <c r="I25" s="170">
        <f t="shared" si="0"/>
        <v>0</v>
      </c>
      <c r="J25" s="168">
        <f t="shared" si="1"/>
        <v>4514</v>
      </c>
      <c r="K25" s="1">
        <f t="shared" si="2"/>
        <v>0</v>
      </c>
      <c r="L25" s="1"/>
      <c r="M25" s="1">
        <f t="shared" si="3"/>
        <v>0</v>
      </c>
      <c r="N25" s="1">
        <v>4514</v>
      </c>
      <c r="O25" s="1"/>
      <c r="P25" s="167"/>
      <c r="Q25" s="173"/>
      <c r="R25" s="173"/>
      <c r="S25" s="167"/>
      <c r="Z25">
        <v>0</v>
      </c>
    </row>
    <row r="26" spans="1:26" ht="24.95" customHeight="1">
      <c r="A26" s="171"/>
      <c r="B26" s="168" t="s">
        <v>438</v>
      </c>
      <c r="C26" s="172" t="s">
        <v>907</v>
      </c>
      <c r="D26" s="168" t="s">
        <v>908</v>
      </c>
      <c r="E26" s="168" t="s">
        <v>346</v>
      </c>
      <c r="F26" s="169">
        <v>1</v>
      </c>
      <c r="G26" s="170"/>
      <c r="H26" s="170"/>
      <c r="I26" s="170">
        <f t="shared" si="0"/>
        <v>0</v>
      </c>
      <c r="J26" s="168">
        <f t="shared" si="1"/>
        <v>1370</v>
      </c>
      <c r="K26" s="1">
        <f t="shared" si="2"/>
        <v>0</v>
      </c>
      <c r="L26" s="1"/>
      <c r="M26" s="1">
        <f t="shared" si="3"/>
        <v>0</v>
      </c>
      <c r="N26" s="1">
        <v>1370</v>
      </c>
      <c r="O26" s="1"/>
      <c r="P26" s="167"/>
      <c r="Q26" s="173"/>
      <c r="R26" s="173"/>
      <c r="S26" s="167"/>
      <c r="Z26">
        <v>0</v>
      </c>
    </row>
    <row r="27" spans="1:26" ht="24.95" customHeight="1">
      <c r="A27" s="171"/>
      <c r="B27" s="168" t="s">
        <v>438</v>
      </c>
      <c r="C27" s="172" t="s">
        <v>909</v>
      </c>
      <c r="D27" s="168" t="s">
        <v>910</v>
      </c>
      <c r="E27" s="168" t="s">
        <v>346</v>
      </c>
      <c r="F27" s="169">
        <v>1</v>
      </c>
      <c r="G27" s="170"/>
      <c r="H27" s="170"/>
      <c r="I27" s="170">
        <f t="shared" si="0"/>
        <v>0</v>
      </c>
      <c r="J27" s="168">
        <f t="shared" si="1"/>
        <v>1690</v>
      </c>
      <c r="K27" s="1">
        <f t="shared" si="2"/>
        <v>0</v>
      </c>
      <c r="L27" s="1"/>
      <c r="M27" s="1">
        <f t="shared" si="3"/>
        <v>0</v>
      </c>
      <c r="N27" s="1">
        <v>1690</v>
      </c>
      <c r="O27" s="1"/>
      <c r="P27" s="167"/>
      <c r="Q27" s="173"/>
      <c r="R27" s="173"/>
      <c r="S27" s="167"/>
      <c r="Z27">
        <v>0</v>
      </c>
    </row>
    <row r="28" spans="1:26" ht="24.95" customHeight="1">
      <c r="A28" s="171"/>
      <c r="B28" s="168" t="s">
        <v>610</v>
      </c>
      <c r="C28" s="172" t="s">
        <v>911</v>
      </c>
      <c r="D28" s="168" t="s">
        <v>912</v>
      </c>
      <c r="E28" s="168" t="s">
        <v>346</v>
      </c>
      <c r="F28" s="169">
        <v>1</v>
      </c>
      <c r="G28" s="170"/>
      <c r="H28" s="170"/>
      <c r="I28" s="170">
        <f t="shared" si="0"/>
        <v>0</v>
      </c>
      <c r="J28" s="168">
        <f t="shared" si="1"/>
        <v>2954</v>
      </c>
      <c r="K28" s="1">
        <f t="shared" si="2"/>
        <v>0</v>
      </c>
      <c r="L28" s="1">
        <f t="shared" ref="L28:L59" si="4">ROUND(F28*(G28),2)</f>
        <v>0</v>
      </c>
      <c r="M28" s="1"/>
      <c r="N28" s="1">
        <v>2954</v>
      </c>
      <c r="O28" s="1"/>
      <c r="P28" s="167"/>
      <c r="Q28" s="173"/>
      <c r="R28" s="173"/>
      <c r="S28" s="167"/>
      <c r="Z28">
        <v>0</v>
      </c>
    </row>
    <row r="29" spans="1:26" ht="24.95" customHeight="1">
      <c r="A29" s="171"/>
      <c r="B29" s="168" t="s">
        <v>610</v>
      </c>
      <c r="C29" s="172" t="s">
        <v>913</v>
      </c>
      <c r="D29" s="168" t="s">
        <v>914</v>
      </c>
      <c r="E29" s="168" t="s">
        <v>346</v>
      </c>
      <c r="F29" s="169">
        <v>1</v>
      </c>
      <c r="G29" s="170"/>
      <c r="H29" s="170"/>
      <c r="I29" s="170">
        <f t="shared" si="0"/>
        <v>0</v>
      </c>
      <c r="J29" s="168">
        <f t="shared" si="1"/>
        <v>2940</v>
      </c>
      <c r="K29" s="1">
        <f t="shared" si="2"/>
        <v>0</v>
      </c>
      <c r="L29" s="1">
        <f t="shared" si="4"/>
        <v>0</v>
      </c>
      <c r="M29" s="1"/>
      <c r="N29" s="1">
        <v>2940</v>
      </c>
      <c r="O29" s="1"/>
      <c r="P29" s="167"/>
      <c r="Q29" s="173"/>
      <c r="R29" s="173"/>
      <c r="S29" s="167"/>
      <c r="Z29">
        <v>0</v>
      </c>
    </row>
    <row r="30" spans="1:26" ht="35.1" customHeight="1">
      <c r="A30" s="171"/>
      <c r="B30" s="168" t="s">
        <v>610</v>
      </c>
      <c r="C30" s="172" t="s">
        <v>915</v>
      </c>
      <c r="D30" s="168" t="s">
        <v>1143</v>
      </c>
      <c r="E30" s="168" t="s">
        <v>346</v>
      </c>
      <c r="F30" s="169">
        <v>175</v>
      </c>
      <c r="G30" s="170"/>
      <c r="H30" s="170"/>
      <c r="I30" s="170">
        <f t="shared" si="0"/>
        <v>0</v>
      </c>
      <c r="J30" s="168">
        <f t="shared" si="1"/>
        <v>16042.25</v>
      </c>
      <c r="K30" s="1">
        <f t="shared" si="2"/>
        <v>0</v>
      </c>
      <c r="L30" s="1">
        <f t="shared" si="4"/>
        <v>0</v>
      </c>
      <c r="M30" s="1"/>
      <c r="N30" s="1">
        <v>91.67</v>
      </c>
      <c r="O30" s="1"/>
      <c r="P30" s="167"/>
      <c r="Q30" s="173"/>
      <c r="R30" s="173"/>
      <c r="S30" s="167"/>
      <c r="Z30">
        <v>0</v>
      </c>
    </row>
    <row r="31" spans="1:26" ht="35.1" customHeight="1">
      <c r="A31" s="171"/>
      <c r="B31" s="168" t="s">
        <v>610</v>
      </c>
      <c r="C31" s="172" t="s">
        <v>916</v>
      </c>
      <c r="D31" s="168" t="s">
        <v>917</v>
      </c>
      <c r="E31" s="168" t="s">
        <v>346</v>
      </c>
      <c r="F31" s="169">
        <v>38</v>
      </c>
      <c r="G31" s="170"/>
      <c r="H31" s="170"/>
      <c r="I31" s="170">
        <f t="shared" si="0"/>
        <v>0</v>
      </c>
      <c r="J31" s="168">
        <f t="shared" si="1"/>
        <v>1837.3</v>
      </c>
      <c r="K31" s="1">
        <f t="shared" si="2"/>
        <v>0</v>
      </c>
      <c r="L31" s="1">
        <f t="shared" si="4"/>
        <v>0</v>
      </c>
      <c r="M31" s="1"/>
      <c r="N31" s="1">
        <v>48.35</v>
      </c>
      <c r="O31" s="1"/>
      <c r="P31" s="167"/>
      <c r="Q31" s="173"/>
      <c r="R31" s="173"/>
      <c r="S31" s="167"/>
      <c r="Z31">
        <v>0</v>
      </c>
    </row>
    <row r="32" spans="1:26" ht="24.95" customHeight="1">
      <c r="A32" s="171"/>
      <c r="B32" s="168" t="s">
        <v>610</v>
      </c>
      <c r="C32" s="172" t="s">
        <v>918</v>
      </c>
      <c r="D32" s="168" t="s">
        <v>919</v>
      </c>
      <c r="E32" s="168" t="s">
        <v>346</v>
      </c>
      <c r="F32" s="169">
        <v>43</v>
      </c>
      <c r="G32" s="170"/>
      <c r="H32" s="170"/>
      <c r="I32" s="170">
        <f t="shared" si="0"/>
        <v>0</v>
      </c>
      <c r="J32" s="168">
        <f t="shared" si="1"/>
        <v>2373.6</v>
      </c>
      <c r="K32" s="1">
        <f t="shared" si="2"/>
        <v>0</v>
      </c>
      <c r="L32" s="1">
        <f t="shared" si="4"/>
        <v>0</v>
      </c>
      <c r="M32" s="1"/>
      <c r="N32" s="1">
        <v>55.2</v>
      </c>
      <c r="O32" s="1"/>
      <c r="P32" s="167"/>
      <c r="Q32" s="173"/>
      <c r="R32" s="173"/>
      <c r="S32" s="167"/>
      <c r="Z32">
        <v>0</v>
      </c>
    </row>
    <row r="33" spans="1:26" ht="35.1" customHeight="1">
      <c r="A33" s="171"/>
      <c r="B33" s="168" t="s">
        <v>610</v>
      </c>
      <c r="C33" s="172" t="s">
        <v>920</v>
      </c>
      <c r="D33" s="168" t="s">
        <v>921</v>
      </c>
      <c r="E33" s="168" t="s">
        <v>346</v>
      </c>
      <c r="F33" s="169">
        <v>60</v>
      </c>
      <c r="G33" s="170"/>
      <c r="H33" s="170"/>
      <c r="I33" s="170">
        <f t="shared" si="0"/>
        <v>0</v>
      </c>
      <c r="J33" s="168">
        <f t="shared" si="1"/>
        <v>1446</v>
      </c>
      <c r="K33" s="1">
        <f t="shared" si="2"/>
        <v>0</v>
      </c>
      <c r="L33" s="1">
        <f t="shared" si="4"/>
        <v>0</v>
      </c>
      <c r="M33" s="1"/>
      <c r="N33" s="1">
        <v>24.1</v>
      </c>
      <c r="O33" s="1"/>
      <c r="P33" s="167"/>
      <c r="Q33" s="173"/>
      <c r="R33" s="173"/>
      <c r="S33" s="167"/>
      <c r="Z33">
        <v>0</v>
      </c>
    </row>
    <row r="34" spans="1:26" ht="35.1" customHeight="1">
      <c r="A34" s="171"/>
      <c r="B34" s="168" t="s">
        <v>610</v>
      </c>
      <c r="C34" s="172" t="s">
        <v>922</v>
      </c>
      <c r="D34" s="168" t="s">
        <v>923</v>
      </c>
      <c r="E34" s="168" t="s">
        <v>346</v>
      </c>
      <c r="F34" s="169">
        <v>31</v>
      </c>
      <c r="G34" s="170"/>
      <c r="H34" s="170"/>
      <c r="I34" s="170">
        <f t="shared" si="0"/>
        <v>0</v>
      </c>
      <c r="J34" s="168">
        <f t="shared" si="1"/>
        <v>1589.06</v>
      </c>
      <c r="K34" s="1">
        <f t="shared" si="2"/>
        <v>0</v>
      </c>
      <c r="L34" s="1">
        <f t="shared" si="4"/>
        <v>0</v>
      </c>
      <c r="M34" s="1"/>
      <c r="N34" s="1">
        <v>51.26</v>
      </c>
      <c r="O34" s="1"/>
      <c r="P34" s="167"/>
      <c r="Q34" s="173"/>
      <c r="R34" s="173"/>
      <c r="S34" s="167"/>
      <c r="Z34">
        <v>0</v>
      </c>
    </row>
    <row r="35" spans="1:26" ht="24.95" customHeight="1">
      <c r="A35" s="171"/>
      <c r="B35" s="168" t="s">
        <v>610</v>
      </c>
      <c r="C35" s="172" t="s">
        <v>924</v>
      </c>
      <c r="D35" s="168" t="s">
        <v>925</v>
      </c>
      <c r="E35" s="168" t="s">
        <v>346</v>
      </c>
      <c r="F35" s="169">
        <v>20</v>
      </c>
      <c r="G35" s="170"/>
      <c r="H35" s="170"/>
      <c r="I35" s="170">
        <f t="shared" si="0"/>
        <v>0</v>
      </c>
      <c r="J35" s="168">
        <f t="shared" si="1"/>
        <v>498.2</v>
      </c>
      <c r="K35" s="1">
        <f t="shared" si="2"/>
        <v>0</v>
      </c>
      <c r="L35" s="1">
        <f t="shared" si="4"/>
        <v>0</v>
      </c>
      <c r="M35" s="1"/>
      <c r="N35" s="1">
        <v>24.91</v>
      </c>
      <c r="O35" s="1"/>
      <c r="P35" s="167"/>
      <c r="Q35" s="173"/>
      <c r="R35" s="173"/>
      <c r="S35" s="167"/>
      <c r="Z35">
        <v>0</v>
      </c>
    </row>
    <row r="36" spans="1:26" ht="24.95" customHeight="1">
      <c r="A36" s="171"/>
      <c r="B36" s="168" t="s">
        <v>610</v>
      </c>
      <c r="C36" s="172" t="s">
        <v>926</v>
      </c>
      <c r="D36" s="168" t="s">
        <v>927</v>
      </c>
      <c r="E36" s="168" t="s">
        <v>346</v>
      </c>
      <c r="F36" s="169">
        <v>852</v>
      </c>
      <c r="G36" s="170"/>
      <c r="H36" s="170"/>
      <c r="I36" s="170">
        <f t="shared" si="0"/>
        <v>0</v>
      </c>
      <c r="J36" s="168">
        <f t="shared" si="1"/>
        <v>2087.4</v>
      </c>
      <c r="K36" s="1">
        <f t="shared" si="2"/>
        <v>0</v>
      </c>
      <c r="L36" s="1">
        <f t="shared" si="4"/>
        <v>0</v>
      </c>
      <c r="M36" s="1"/>
      <c r="N36" s="1">
        <v>2.4500000000000002</v>
      </c>
      <c r="O36" s="1"/>
      <c r="P36" s="167"/>
      <c r="Q36" s="173"/>
      <c r="R36" s="173"/>
      <c r="S36" s="167"/>
      <c r="Z36">
        <v>0</v>
      </c>
    </row>
    <row r="37" spans="1:26" ht="24.95" customHeight="1">
      <c r="A37" s="171"/>
      <c r="B37" s="168" t="s">
        <v>610</v>
      </c>
      <c r="C37" s="172" t="s">
        <v>928</v>
      </c>
      <c r="D37" s="168" t="s">
        <v>929</v>
      </c>
      <c r="E37" s="168" t="s">
        <v>346</v>
      </c>
      <c r="F37" s="169">
        <v>40</v>
      </c>
      <c r="G37" s="170"/>
      <c r="H37" s="170"/>
      <c r="I37" s="170">
        <f t="shared" si="0"/>
        <v>0</v>
      </c>
      <c r="J37" s="168">
        <f t="shared" si="1"/>
        <v>108.4</v>
      </c>
      <c r="K37" s="1">
        <f t="shared" si="2"/>
        <v>0</v>
      </c>
      <c r="L37" s="1">
        <f t="shared" si="4"/>
        <v>0</v>
      </c>
      <c r="M37" s="1"/>
      <c r="N37" s="1">
        <v>2.71</v>
      </c>
      <c r="O37" s="1"/>
      <c r="P37" s="167"/>
      <c r="Q37" s="173"/>
      <c r="R37" s="173"/>
      <c r="S37" s="167"/>
      <c r="Z37">
        <v>0</v>
      </c>
    </row>
    <row r="38" spans="1:26" ht="24.95" customHeight="1">
      <c r="A38" s="171"/>
      <c r="B38" s="168" t="s">
        <v>610</v>
      </c>
      <c r="C38" s="172" t="s">
        <v>930</v>
      </c>
      <c r="D38" s="168" t="s">
        <v>931</v>
      </c>
      <c r="E38" s="168" t="s">
        <v>346</v>
      </c>
      <c r="F38" s="169">
        <v>182</v>
      </c>
      <c r="G38" s="170"/>
      <c r="H38" s="170"/>
      <c r="I38" s="170">
        <f t="shared" si="0"/>
        <v>0</v>
      </c>
      <c r="J38" s="168">
        <f t="shared" si="1"/>
        <v>2407.86</v>
      </c>
      <c r="K38" s="1">
        <f t="shared" si="2"/>
        <v>0</v>
      </c>
      <c r="L38" s="1">
        <f t="shared" si="4"/>
        <v>0</v>
      </c>
      <c r="M38" s="1"/>
      <c r="N38" s="1">
        <v>13.23</v>
      </c>
      <c r="O38" s="1"/>
      <c r="P38" s="167"/>
      <c r="Q38" s="173"/>
      <c r="R38" s="173"/>
      <c r="S38" s="167"/>
      <c r="Z38">
        <v>0</v>
      </c>
    </row>
    <row r="39" spans="1:26" ht="24.95" customHeight="1">
      <c r="A39" s="171"/>
      <c r="B39" s="168" t="s">
        <v>610</v>
      </c>
      <c r="C39" s="172" t="s">
        <v>932</v>
      </c>
      <c r="D39" s="168" t="s">
        <v>933</v>
      </c>
      <c r="E39" s="168" t="s">
        <v>346</v>
      </c>
      <c r="F39" s="169">
        <v>37</v>
      </c>
      <c r="G39" s="170"/>
      <c r="H39" s="170"/>
      <c r="I39" s="170">
        <f t="shared" si="0"/>
        <v>0</v>
      </c>
      <c r="J39" s="168">
        <f t="shared" si="1"/>
        <v>186.11</v>
      </c>
      <c r="K39" s="1">
        <f t="shared" si="2"/>
        <v>0</v>
      </c>
      <c r="L39" s="1">
        <f t="shared" si="4"/>
        <v>0</v>
      </c>
      <c r="M39" s="1"/>
      <c r="N39" s="1">
        <v>5.03</v>
      </c>
      <c r="O39" s="1"/>
      <c r="P39" s="167"/>
      <c r="Q39" s="173"/>
      <c r="R39" s="173"/>
      <c r="S39" s="167"/>
      <c r="Z39">
        <v>0</v>
      </c>
    </row>
    <row r="40" spans="1:26" ht="24.95" customHeight="1">
      <c r="A40" s="171"/>
      <c r="B40" s="168" t="s">
        <v>610</v>
      </c>
      <c r="C40" s="172" t="s">
        <v>934</v>
      </c>
      <c r="D40" s="168" t="s">
        <v>935</v>
      </c>
      <c r="E40" s="168" t="s">
        <v>346</v>
      </c>
      <c r="F40" s="169">
        <v>18</v>
      </c>
      <c r="G40" s="170"/>
      <c r="H40" s="170"/>
      <c r="I40" s="170">
        <f t="shared" si="0"/>
        <v>0</v>
      </c>
      <c r="J40" s="168">
        <f t="shared" si="1"/>
        <v>110.7</v>
      </c>
      <c r="K40" s="1">
        <f t="shared" si="2"/>
        <v>0</v>
      </c>
      <c r="L40" s="1">
        <f t="shared" si="4"/>
        <v>0</v>
      </c>
      <c r="M40" s="1"/>
      <c r="N40" s="1">
        <v>6.15</v>
      </c>
      <c r="O40" s="1"/>
      <c r="P40" s="167"/>
      <c r="Q40" s="173"/>
      <c r="R40" s="173"/>
      <c r="S40" s="167"/>
      <c r="Z40">
        <v>0</v>
      </c>
    </row>
    <row r="41" spans="1:26" ht="24.95" customHeight="1">
      <c r="A41" s="171"/>
      <c r="B41" s="168" t="s">
        <v>610</v>
      </c>
      <c r="C41" s="172" t="s">
        <v>936</v>
      </c>
      <c r="D41" s="168" t="s">
        <v>937</v>
      </c>
      <c r="E41" s="168" t="s">
        <v>346</v>
      </c>
      <c r="F41" s="169">
        <v>3</v>
      </c>
      <c r="G41" s="170"/>
      <c r="H41" s="170"/>
      <c r="I41" s="170">
        <f t="shared" si="0"/>
        <v>0</v>
      </c>
      <c r="J41" s="168">
        <f t="shared" si="1"/>
        <v>21.24</v>
      </c>
      <c r="K41" s="1">
        <f t="shared" si="2"/>
        <v>0</v>
      </c>
      <c r="L41" s="1">
        <f t="shared" si="4"/>
        <v>0</v>
      </c>
      <c r="M41" s="1"/>
      <c r="N41" s="1">
        <v>7.08</v>
      </c>
      <c r="O41" s="1"/>
      <c r="P41" s="167"/>
      <c r="Q41" s="173"/>
      <c r="R41" s="173"/>
      <c r="S41" s="167"/>
      <c r="Z41">
        <v>0</v>
      </c>
    </row>
    <row r="42" spans="1:26" ht="24.95" customHeight="1">
      <c r="A42" s="171"/>
      <c r="B42" s="168" t="s">
        <v>610</v>
      </c>
      <c r="C42" s="172" t="s">
        <v>938</v>
      </c>
      <c r="D42" s="168" t="s">
        <v>939</v>
      </c>
      <c r="E42" s="168" t="s">
        <v>346</v>
      </c>
      <c r="F42" s="169">
        <v>3</v>
      </c>
      <c r="G42" s="170"/>
      <c r="H42" s="170"/>
      <c r="I42" s="170">
        <f t="shared" si="0"/>
        <v>0</v>
      </c>
      <c r="J42" s="168">
        <f t="shared" si="1"/>
        <v>19.5</v>
      </c>
      <c r="K42" s="1">
        <f t="shared" si="2"/>
        <v>0</v>
      </c>
      <c r="L42" s="1">
        <f t="shared" si="4"/>
        <v>0</v>
      </c>
      <c r="M42" s="1"/>
      <c r="N42" s="1">
        <v>6.5</v>
      </c>
      <c r="O42" s="1"/>
      <c r="P42" s="167"/>
      <c r="Q42" s="173"/>
      <c r="R42" s="173"/>
      <c r="S42" s="167"/>
      <c r="Z42">
        <v>0</v>
      </c>
    </row>
    <row r="43" spans="1:26" ht="24.95" customHeight="1">
      <c r="A43" s="171"/>
      <c r="B43" s="168" t="s">
        <v>610</v>
      </c>
      <c r="C43" s="172" t="s">
        <v>940</v>
      </c>
      <c r="D43" s="168" t="s">
        <v>941</v>
      </c>
      <c r="E43" s="168" t="s">
        <v>346</v>
      </c>
      <c r="F43" s="169">
        <v>33</v>
      </c>
      <c r="G43" s="170"/>
      <c r="H43" s="170"/>
      <c r="I43" s="170">
        <f t="shared" ref="I43:I74" si="5">ROUND(F43*(G43+H43),2)</f>
        <v>0</v>
      </c>
      <c r="J43" s="168">
        <f t="shared" ref="J43:J74" si="6">ROUND(F43*(N43),2)</f>
        <v>5907</v>
      </c>
      <c r="K43" s="1">
        <f t="shared" ref="K43:K74" si="7">ROUND(F43*(O43),2)</f>
        <v>0</v>
      </c>
      <c r="L43" s="1">
        <f t="shared" si="4"/>
        <v>0</v>
      </c>
      <c r="M43" s="1"/>
      <c r="N43" s="1">
        <v>179</v>
      </c>
      <c r="O43" s="1"/>
      <c r="P43" s="167"/>
      <c r="Q43" s="173"/>
      <c r="R43" s="173"/>
      <c r="S43" s="167"/>
      <c r="Z43">
        <v>0</v>
      </c>
    </row>
    <row r="44" spans="1:26" ht="24.95" customHeight="1">
      <c r="A44" s="171"/>
      <c r="B44" s="168" t="s">
        <v>610</v>
      </c>
      <c r="C44" s="172" t="s">
        <v>942</v>
      </c>
      <c r="D44" s="168" t="s">
        <v>1144</v>
      </c>
      <c r="E44" s="168" t="s">
        <v>346</v>
      </c>
      <c r="F44" s="169">
        <v>32</v>
      </c>
      <c r="G44" s="170"/>
      <c r="H44" s="170"/>
      <c r="I44" s="170">
        <f t="shared" si="5"/>
        <v>0</v>
      </c>
      <c r="J44" s="168">
        <f t="shared" si="6"/>
        <v>4448</v>
      </c>
      <c r="K44" s="1">
        <f t="shared" si="7"/>
        <v>0</v>
      </c>
      <c r="L44" s="1">
        <f t="shared" si="4"/>
        <v>0</v>
      </c>
      <c r="M44" s="1"/>
      <c r="N44" s="1">
        <v>139</v>
      </c>
      <c r="O44" s="1"/>
      <c r="P44" s="167"/>
      <c r="Q44" s="173"/>
      <c r="R44" s="173"/>
      <c r="S44" s="167"/>
      <c r="Z44">
        <v>0</v>
      </c>
    </row>
    <row r="45" spans="1:26" ht="24.95" customHeight="1">
      <c r="A45" s="171"/>
      <c r="B45" s="168" t="s">
        <v>610</v>
      </c>
      <c r="C45" s="172" t="s">
        <v>944</v>
      </c>
      <c r="D45" s="168" t="s">
        <v>945</v>
      </c>
      <c r="E45" s="168" t="s">
        <v>346</v>
      </c>
      <c r="F45" s="169">
        <v>153</v>
      </c>
      <c r="G45" s="170"/>
      <c r="H45" s="170"/>
      <c r="I45" s="170">
        <f t="shared" si="5"/>
        <v>0</v>
      </c>
      <c r="J45" s="168">
        <f t="shared" si="6"/>
        <v>1040.4000000000001</v>
      </c>
      <c r="K45" s="1">
        <f t="shared" si="7"/>
        <v>0</v>
      </c>
      <c r="L45" s="1">
        <f t="shared" si="4"/>
        <v>0</v>
      </c>
      <c r="M45" s="1"/>
      <c r="N45" s="1">
        <v>6.8</v>
      </c>
      <c r="O45" s="1"/>
      <c r="P45" s="167"/>
      <c r="Q45" s="173"/>
      <c r="R45" s="173"/>
      <c r="S45" s="167"/>
      <c r="Z45">
        <v>0</v>
      </c>
    </row>
    <row r="46" spans="1:26" ht="24.95" customHeight="1">
      <c r="A46" s="171"/>
      <c r="B46" s="168" t="s">
        <v>610</v>
      </c>
      <c r="C46" s="172" t="s">
        <v>946</v>
      </c>
      <c r="D46" s="168" t="s">
        <v>947</v>
      </c>
      <c r="E46" s="168" t="s">
        <v>346</v>
      </c>
      <c r="F46" s="169">
        <v>2</v>
      </c>
      <c r="G46" s="170"/>
      <c r="H46" s="170"/>
      <c r="I46" s="170">
        <f t="shared" si="5"/>
        <v>0</v>
      </c>
      <c r="J46" s="168">
        <f t="shared" si="6"/>
        <v>33.1</v>
      </c>
      <c r="K46" s="1">
        <f t="shared" si="7"/>
        <v>0</v>
      </c>
      <c r="L46" s="1">
        <f t="shared" si="4"/>
        <v>0</v>
      </c>
      <c r="M46" s="1"/>
      <c r="N46" s="1">
        <v>16.55</v>
      </c>
      <c r="O46" s="1"/>
      <c r="P46" s="167"/>
      <c r="Q46" s="173"/>
      <c r="R46" s="173"/>
      <c r="S46" s="167"/>
      <c r="Z46">
        <v>0</v>
      </c>
    </row>
    <row r="47" spans="1:26" ht="24.95" customHeight="1">
      <c r="A47" s="171"/>
      <c r="B47" s="168" t="s">
        <v>610</v>
      </c>
      <c r="C47" s="172" t="s">
        <v>948</v>
      </c>
      <c r="D47" s="168" t="s">
        <v>949</v>
      </c>
      <c r="E47" s="168" t="s">
        <v>346</v>
      </c>
      <c r="F47" s="169">
        <v>2</v>
      </c>
      <c r="G47" s="170"/>
      <c r="H47" s="170"/>
      <c r="I47" s="170">
        <f t="shared" si="5"/>
        <v>0</v>
      </c>
      <c r="J47" s="168">
        <f t="shared" si="6"/>
        <v>53.52</v>
      </c>
      <c r="K47" s="1">
        <f t="shared" si="7"/>
        <v>0</v>
      </c>
      <c r="L47" s="1">
        <f t="shared" si="4"/>
        <v>0</v>
      </c>
      <c r="M47" s="1"/>
      <c r="N47" s="1">
        <v>26.76</v>
      </c>
      <c r="O47" s="1"/>
      <c r="P47" s="167"/>
      <c r="Q47" s="173"/>
      <c r="R47" s="173"/>
      <c r="S47" s="167"/>
      <c r="Z47">
        <v>0</v>
      </c>
    </row>
    <row r="48" spans="1:26" ht="24.95" customHeight="1">
      <c r="A48" s="171"/>
      <c r="B48" s="168" t="s">
        <v>610</v>
      </c>
      <c r="C48" s="172" t="s">
        <v>950</v>
      </c>
      <c r="D48" s="168" t="s">
        <v>951</v>
      </c>
      <c r="E48" s="168" t="s">
        <v>346</v>
      </c>
      <c r="F48" s="169">
        <v>214</v>
      </c>
      <c r="G48" s="170"/>
      <c r="H48" s="170"/>
      <c r="I48" s="170">
        <f t="shared" si="5"/>
        <v>0</v>
      </c>
      <c r="J48" s="168">
        <f t="shared" si="6"/>
        <v>42.8</v>
      </c>
      <c r="K48" s="1">
        <f t="shared" si="7"/>
        <v>0</v>
      </c>
      <c r="L48" s="1">
        <f t="shared" si="4"/>
        <v>0</v>
      </c>
      <c r="M48" s="1"/>
      <c r="N48" s="1">
        <v>0.2</v>
      </c>
      <c r="O48" s="1"/>
      <c r="P48" s="167"/>
      <c r="Q48" s="173"/>
      <c r="R48" s="173"/>
      <c r="S48" s="167"/>
      <c r="Z48">
        <v>0</v>
      </c>
    </row>
    <row r="49" spans="1:26" ht="24.95" customHeight="1">
      <c r="A49" s="171"/>
      <c r="B49" s="168" t="s">
        <v>610</v>
      </c>
      <c r="C49" s="172" t="s">
        <v>952</v>
      </c>
      <c r="D49" s="168" t="s">
        <v>953</v>
      </c>
      <c r="E49" s="168" t="s">
        <v>346</v>
      </c>
      <c r="F49" s="169">
        <v>150</v>
      </c>
      <c r="G49" s="170"/>
      <c r="H49" s="170"/>
      <c r="I49" s="170">
        <f t="shared" si="5"/>
        <v>0</v>
      </c>
      <c r="J49" s="168">
        <f t="shared" si="6"/>
        <v>282</v>
      </c>
      <c r="K49" s="1">
        <f t="shared" si="7"/>
        <v>0</v>
      </c>
      <c r="L49" s="1">
        <f t="shared" si="4"/>
        <v>0</v>
      </c>
      <c r="M49" s="1"/>
      <c r="N49" s="1">
        <v>1.88</v>
      </c>
      <c r="O49" s="1"/>
      <c r="P49" s="167"/>
      <c r="Q49" s="173"/>
      <c r="R49" s="173"/>
      <c r="S49" s="167"/>
      <c r="Z49">
        <v>0</v>
      </c>
    </row>
    <row r="50" spans="1:26" ht="24.95" customHeight="1">
      <c r="A50" s="171"/>
      <c r="B50" s="168" t="s">
        <v>610</v>
      </c>
      <c r="C50" s="172" t="s">
        <v>954</v>
      </c>
      <c r="D50" s="168" t="s">
        <v>955</v>
      </c>
      <c r="E50" s="168" t="s">
        <v>346</v>
      </c>
      <c r="F50" s="169">
        <v>120</v>
      </c>
      <c r="G50" s="170"/>
      <c r="H50" s="170"/>
      <c r="I50" s="170">
        <f t="shared" si="5"/>
        <v>0</v>
      </c>
      <c r="J50" s="168">
        <f t="shared" si="6"/>
        <v>120</v>
      </c>
      <c r="K50" s="1">
        <f t="shared" si="7"/>
        <v>0</v>
      </c>
      <c r="L50" s="1">
        <f t="shared" si="4"/>
        <v>0</v>
      </c>
      <c r="M50" s="1"/>
      <c r="N50" s="1">
        <v>1</v>
      </c>
      <c r="O50" s="1"/>
      <c r="P50" s="167"/>
      <c r="Q50" s="173"/>
      <c r="R50" s="173"/>
      <c r="S50" s="167"/>
      <c r="Z50">
        <v>0</v>
      </c>
    </row>
    <row r="51" spans="1:26" ht="24.95" customHeight="1">
      <c r="A51" s="171"/>
      <c r="B51" s="168" t="s">
        <v>610</v>
      </c>
      <c r="C51" s="172" t="s">
        <v>956</v>
      </c>
      <c r="D51" s="168" t="s">
        <v>957</v>
      </c>
      <c r="E51" s="168" t="s">
        <v>346</v>
      </c>
      <c r="F51" s="169">
        <v>700</v>
      </c>
      <c r="G51" s="170"/>
      <c r="H51" s="170"/>
      <c r="I51" s="170">
        <f t="shared" si="5"/>
        <v>0</v>
      </c>
      <c r="J51" s="168">
        <f t="shared" si="6"/>
        <v>245</v>
      </c>
      <c r="K51" s="1">
        <f t="shared" si="7"/>
        <v>0</v>
      </c>
      <c r="L51" s="1">
        <f t="shared" si="4"/>
        <v>0</v>
      </c>
      <c r="M51" s="1"/>
      <c r="N51" s="1">
        <v>0.35</v>
      </c>
      <c r="O51" s="1"/>
      <c r="P51" s="167"/>
      <c r="Q51" s="173"/>
      <c r="R51" s="173"/>
      <c r="S51" s="167"/>
      <c r="Z51">
        <v>0</v>
      </c>
    </row>
    <row r="52" spans="1:26" ht="24.95" customHeight="1">
      <c r="A52" s="171"/>
      <c r="B52" s="168" t="s">
        <v>610</v>
      </c>
      <c r="C52" s="172" t="s">
        <v>958</v>
      </c>
      <c r="D52" s="168" t="s">
        <v>959</v>
      </c>
      <c r="E52" s="168" t="s">
        <v>111</v>
      </c>
      <c r="F52" s="169">
        <v>1800</v>
      </c>
      <c r="G52" s="170"/>
      <c r="H52" s="170"/>
      <c r="I52" s="170">
        <f t="shared" si="5"/>
        <v>0</v>
      </c>
      <c r="J52" s="168">
        <f t="shared" si="6"/>
        <v>5382</v>
      </c>
      <c r="K52" s="1">
        <f t="shared" si="7"/>
        <v>0</v>
      </c>
      <c r="L52" s="1">
        <f t="shared" si="4"/>
        <v>0</v>
      </c>
      <c r="M52" s="1"/>
      <c r="N52" s="1">
        <v>2.99</v>
      </c>
      <c r="O52" s="1"/>
      <c r="P52" s="167"/>
      <c r="Q52" s="173"/>
      <c r="R52" s="173"/>
      <c r="S52" s="167"/>
      <c r="Z52">
        <v>0</v>
      </c>
    </row>
    <row r="53" spans="1:26" ht="24.95" customHeight="1">
      <c r="A53" s="171"/>
      <c r="B53" s="168" t="s">
        <v>610</v>
      </c>
      <c r="C53" s="172" t="s">
        <v>960</v>
      </c>
      <c r="D53" s="168" t="s">
        <v>961</v>
      </c>
      <c r="E53" s="168" t="s">
        <v>267</v>
      </c>
      <c r="F53" s="169">
        <v>6</v>
      </c>
      <c r="G53" s="170"/>
      <c r="H53" s="170"/>
      <c r="I53" s="170">
        <f t="shared" si="5"/>
        <v>0</v>
      </c>
      <c r="J53" s="168">
        <f t="shared" si="6"/>
        <v>1500</v>
      </c>
      <c r="K53" s="1">
        <f t="shared" si="7"/>
        <v>0</v>
      </c>
      <c r="L53" s="1">
        <f t="shared" si="4"/>
        <v>0</v>
      </c>
      <c r="M53" s="1"/>
      <c r="N53" s="1">
        <v>250</v>
      </c>
      <c r="O53" s="1"/>
      <c r="P53" s="167"/>
      <c r="Q53" s="173"/>
      <c r="R53" s="173"/>
      <c r="S53" s="167"/>
      <c r="Z53">
        <v>0</v>
      </c>
    </row>
    <row r="54" spans="1:26" ht="24.95" customHeight="1">
      <c r="A54" s="171"/>
      <c r="B54" s="168" t="s">
        <v>610</v>
      </c>
      <c r="C54" s="172" t="s">
        <v>962</v>
      </c>
      <c r="D54" s="168" t="s">
        <v>963</v>
      </c>
      <c r="E54" s="168" t="s">
        <v>346</v>
      </c>
      <c r="F54" s="169">
        <v>1</v>
      </c>
      <c r="G54" s="170"/>
      <c r="H54" s="170"/>
      <c r="I54" s="170">
        <f t="shared" si="5"/>
        <v>0</v>
      </c>
      <c r="J54" s="168">
        <f t="shared" si="6"/>
        <v>1585</v>
      </c>
      <c r="K54" s="1">
        <f t="shared" si="7"/>
        <v>0</v>
      </c>
      <c r="L54" s="1">
        <f t="shared" si="4"/>
        <v>0</v>
      </c>
      <c r="M54" s="1"/>
      <c r="N54" s="1">
        <v>1585</v>
      </c>
      <c r="O54" s="1"/>
      <c r="P54" s="167"/>
      <c r="Q54" s="173"/>
      <c r="R54" s="173"/>
      <c r="S54" s="167"/>
      <c r="Z54">
        <v>0</v>
      </c>
    </row>
    <row r="55" spans="1:26" ht="24.95" customHeight="1">
      <c r="A55" s="171"/>
      <c r="B55" s="168" t="s">
        <v>610</v>
      </c>
      <c r="C55" s="172" t="s">
        <v>964</v>
      </c>
      <c r="D55" s="168" t="s">
        <v>965</v>
      </c>
      <c r="E55" s="168" t="s">
        <v>111</v>
      </c>
      <c r="F55" s="169">
        <v>51</v>
      </c>
      <c r="G55" s="170"/>
      <c r="H55" s="170"/>
      <c r="I55" s="170">
        <f t="shared" si="5"/>
        <v>0</v>
      </c>
      <c r="J55" s="168">
        <f t="shared" si="6"/>
        <v>34.68</v>
      </c>
      <c r="K55" s="1">
        <f t="shared" si="7"/>
        <v>0</v>
      </c>
      <c r="L55" s="1">
        <f t="shared" si="4"/>
        <v>0</v>
      </c>
      <c r="M55" s="1"/>
      <c r="N55" s="1">
        <v>0.68</v>
      </c>
      <c r="O55" s="1"/>
      <c r="P55" s="167"/>
      <c r="Q55" s="173"/>
      <c r="R55" s="173"/>
      <c r="S55" s="167"/>
      <c r="Z55">
        <v>0</v>
      </c>
    </row>
    <row r="56" spans="1:26" ht="24.95" customHeight="1">
      <c r="A56" s="171"/>
      <c r="B56" s="168" t="s">
        <v>610</v>
      </c>
      <c r="C56" s="172" t="s">
        <v>966</v>
      </c>
      <c r="D56" s="168" t="s">
        <v>967</v>
      </c>
      <c r="E56" s="168" t="s">
        <v>111</v>
      </c>
      <c r="F56" s="169">
        <v>399</v>
      </c>
      <c r="G56" s="170"/>
      <c r="H56" s="170"/>
      <c r="I56" s="170">
        <f t="shared" si="5"/>
        <v>0</v>
      </c>
      <c r="J56" s="168">
        <f t="shared" si="6"/>
        <v>331.17</v>
      </c>
      <c r="K56" s="1">
        <f t="shared" si="7"/>
        <v>0</v>
      </c>
      <c r="L56" s="1">
        <f t="shared" si="4"/>
        <v>0</v>
      </c>
      <c r="M56" s="1"/>
      <c r="N56" s="1">
        <v>0.83</v>
      </c>
      <c r="O56" s="1"/>
      <c r="P56" s="167"/>
      <c r="Q56" s="173"/>
      <c r="R56" s="173"/>
      <c r="S56" s="167"/>
      <c r="Z56">
        <v>0</v>
      </c>
    </row>
    <row r="57" spans="1:26" ht="24.95" customHeight="1">
      <c r="A57" s="171"/>
      <c r="B57" s="168" t="s">
        <v>610</v>
      </c>
      <c r="C57" s="172" t="s">
        <v>968</v>
      </c>
      <c r="D57" s="168" t="s">
        <v>969</v>
      </c>
      <c r="E57" s="168" t="s">
        <v>346</v>
      </c>
      <c r="F57" s="169">
        <v>126</v>
      </c>
      <c r="G57" s="170"/>
      <c r="H57" s="170"/>
      <c r="I57" s="170">
        <f t="shared" si="5"/>
        <v>0</v>
      </c>
      <c r="J57" s="168">
        <f t="shared" si="6"/>
        <v>50.4</v>
      </c>
      <c r="K57" s="1">
        <f t="shared" si="7"/>
        <v>0</v>
      </c>
      <c r="L57" s="1">
        <f t="shared" si="4"/>
        <v>0</v>
      </c>
      <c r="M57" s="1"/>
      <c r="N57" s="1">
        <v>0.4</v>
      </c>
      <c r="O57" s="1"/>
      <c r="P57" s="167"/>
      <c r="Q57" s="173"/>
      <c r="R57" s="173"/>
      <c r="S57" s="167"/>
      <c r="Z57">
        <v>0</v>
      </c>
    </row>
    <row r="58" spans="1:26" ht="24.95" customHeight="1">
      <c r="A58" s="171"/>
      <c r="B58" s="168" t="s">
        <v>610</v>
      </c>
      <c r="C58" s="172" t="s">
        <v>970</v>
      </c>
      <c r="D58" s="168" t="s">
        <v>971</v>
      </c>
      <c r="E58" s="168" t="s">
        <v>346</v>
      </c>
      <c r="F58" s="169">
        <v>19</v>
      </c>
      <c r="G58" s="170"/>
      <c r="H58" s="170"/>
      <c r="I58" s="170">
        <f t="shared" si="5"/>
        <v>0</v>
      </c>
      <c r="J58" s="168">
        <f t="shared" si="6"/>
        <v>12.92</v>
      </c>
      <c r="K58" s="1">
        <f t="shared" si="7"/>
        <v>0</v>
      </c>
      <c r="L58" s="1">
        <f t="shared" si="4"/>
        <v>0</v>
      </c>
      <c r="M58" s="1"/>
      <c r="N58" s="1">
        <v>0.68</v>
      </c>
      <c r="O58" s="1"/>
      <c r="P58" s="167"/>
      <c r="Q58" s="173"/>
      <c r="R58" s="173"/>
      <c r="S58" s="167"/>
      <c r="Z58">
        <v>0</v>
      </c>
    </row>
    <row r="59" spans="1:26" ht="24.95" customHeight="1">
      <c r="A59" s="171"/>
      <c r="B59" s="168" t="s">
        <v>610</v>
      </c>
      <c r="C59" s="172" t="s">
        <v>972</v>
      </c>
      <c r="D59" s="168" t="s">
        <v>973</v>
      </c>
      <c r="E59" s="168" t="s">
        <v>346</v>
      </c>
      <c r="F59" s="169">
        <v>13</v>
      </c>
      <c r="G59" s="170"/>
      <c r="H59" s="170"/>
      <c r="I59" s="170">
        <f t="shared" si="5"/>
        <v>0</v>
      </c>
      <c r="J59" s="168">
        <f t="shared" si="6"/>
        <v>15.34</v>
      </c>
      <c r="K59" s="1">
        <f t="shared" si="7"/>
        <v>0</v>
      </c>
      <c r="L59" s="1">
        <f t="shared" si="4"/>
        <v>0</v>
      </c>
      <c r="M59" s="1"/>
      <c r="N59" s="1">
        <v>1.18</v>
      </c>
      <c r="O59" s="1"/>
      <c r="P59" s="167"/>
      <c r="Q59" s="173"/>
      <c r="R59" s="173"/>
      <c r="S59" s="167"/>
      <c r="Z59">
        <v>0</v>
      </c>
    </row>
    <row r="60" spans="1:26" ht="24.95" customHeight="1">
      <c r="A60" s="171"/>
      <c r="B60" s="168" t="s">
        <v>610</v>
      </c>
      <c r="C60" s="172" t="s">
        <v>974</v>
      </c>
      <c r="D60" s="168" t="s">
        <v>975</v>
      </c>
      <c r="E60" s="168" t="s">
        <v>346</v>
      </c>
      <c r="F60" s="169">
        <v>12</v>
      </c>
      <c r="G60" s="170"/>
      <c r="H60" s="170"/>
      <c r="I60" s="170">
        <f t="shared" si="5"/>
        <v>0</v>
      </c>
      <c r="J60" s="168">
        <f t="shared" si="6"/>
        <v>11.28</v>
      </c>
      <c r="K60" s="1">
        <f t="shared" si="7"/>
        <v>0</v>
      </c>
      <c r="L60" s="1">
        <f t="shared" ref="L60:L91" si="8">ROUND(F60*(G60),2)</f>
        <v>0</v>
      </c>
      <c r="M60" s="1"/>
      <c r="N60" s="1">
        <v>0.94</v>
      </c>
      <c r="O60" s="1"/>
      <c r="P60" s="167"/>
      <c r="Q60" s="173"/>
      <c r="R60" s="173"/>
      <c r="S60" s="167"/>
      <c r="Z60">
        <v>0</v>
      </c>
    </row>
    <row r="61" spans="1:26" ht="24.95" customHeight="1">
      <c r="A61" s="171"/>
      <c r="B61" s="168" t="s">
        <v>610</v>
      </c>
      <c r="C61" s="172" t="s">
        <v>976</v>
      </c>
      <c r="D61" s="168" t="s">
        <v>977</v>
      </c>
      <c r="E61" s="168" t="s">
        <v>346</v>
      </c>
      <c r="F61" s="169">
        <v>295</v>
      </c>
      <c r="G61" s="170"/>
      <c r="H61" s="170"/>
      <c r="I61" s="170">
        <f t="shared" si="5"/>
        <v>0</v>
      </c>
      <c r="J61" s="168">
        <f t="shared" si="6"/>
        <v>551.65</v>
      </c>
      <c r="K61" s="1">
        <f t="shared" si="7"/>
        <v>0</v>
      </c>
      <c r="L61" s="1">
        <f t="shared" si="8"/>
        <v>0</v>
      </c>
      <c r="M61" s="1"/>
      <c r="N61" s="1">
        <v>1.87</v>
      </c>
      <c r="O61" s="1"/>
      <c r="P61" s="167"/>
      <c r="Q61" s="173"/>
      <c r="R61" s="173"/>
      <c r="S61" s="167"/>
      <c r="Z61">
        <v>0</v>
      </c>
    </row>
    <row r="62" spans="1:26" ht="24.95" customHeight="1">
      <c r="A62" s="171"/>
      <c r="B62" s="168" t="s">
        <v>610</v>
      </c>
      <c r="C62" s="172" t="s">
        <v>978</v>
      </c>
      <c r="D62" s="168" t="s">
        <v>979</v>
      </c>
      <c r="E62" s="168" t="s">
        <v>346</v>
      </c>
      <c r="F62" s="169">
        <v>134</v>
      </c>
      <c r="G62" s="170"/>
      <c r="H62" s="170"/>
      <c r="I62" s="170">
        <f t="shared" si="5"/>
        <v>0</v>
      </c>
      <c r="J62" s="168">
        <f t="shared" si="6"/>
        <v>154.1</v>
      </c>
      <c r="K62" s="1">
        <f t="shared" si="7"/>
        <v>0</v>
      </c>
      <c r="L62" s="1">
        <f t="shared" si="8"/>
        <v>0</v>
      </c>
      <c r="M62" s="1"/>
      <c r="N62" s="1">
        <v>1.1499999999999999</v>
      </c>
      <c r="O62" s="1"/>
      <c r="P62" s="167"/>
      <c r="Q62" s="173"/>
      <c r="R62" s="173"/>
      <c r="S62" s="167"/>
      <c r="Z62">
        <v>0</v>
      </c>
    </row>
    <row r="63" spans="1:26" ht="24.95" customHeight="1">
      <c r="A63" s="171"/>
      <c r="B63" s="168" t="s">
        <v>610</v>
      </c>
      <c r="C63" s="172" t="s">
        <v>980</v>
      </c>
      <c r="D63" s="168" t="s">
        <v>981</v>
      </c>
      <c r="E63" s="168" t="s">
        <v>346</v>
      </c>
      <c r="F63" s="169">
        <v>15</v>
      </c>
      <c r="G63" s="170"/>
      <c r="H63" s="170"/>
      <c r="I63" s="170">
        <f t="shared" si="5"/>
        <v>0</v>
      </c>
      <c r="J63" s="168">
        <f t="shared" si="6"/>
        <v>127.5</v>
      </c>
      <c r="K63" s="1">
        <f t="shared" si="7"/>
        <v>0</v>
      </c>
      <c r="L63" s="1">
        <f t="shared" si="8"/>
        <v>0</v>
      </c>
      <c r="M63" s="1"/>
      <c r="N63" s="1">
        <v>8.5</v>
      </c>
      <c r="O63" s="1"/>
      <c r="P63" s="167"/>
      <c r="Q63" s="173"/>
      <c r="R63" s="173"/>
      <c r="S63" s="167"/>
      <c r="Z63">
        <v>0</v>
      </c>
    </row>
    <row r="64" spans="1:26" ht="24.95" customHeight="1">
      <c r="A64" s="171"/>
      <c r="B64" s="168" t="s">
        <v>610</v>
      </c>
      <c r="C64" s="172" t="s">
        <v>982</v>
      </c>
      <c r="D64" s="168" t="s">
        <v>983</v>
      </c>
      <c r="E64" s="168" t="s">
        <v>346</v>
      </c>
      <c r="F64" s="169">
        <v>14</v>
      </c>
      <c r="G64" s="170"/>
      <c r="H64" s="170"/>
      <c r="I64" s="170">
        <f t="shared" si="5"/>
        <v>0</v>
      </c>
      <c r="J64" s="168">
        <f t="shared" si="6"/>
        <v>119</v>
      </c>
      <c r="K64" s="1">
        <f t="shared" si="7"/>
        <v>0</v>
      </c>
      <c r="L64" s="1">
        <f t="shared" si="8"/>
        <v>0</v>
      </c>
      <c r="M64" s="1"/>
      <c r="N64" s="1">
        <v>8.5</v>
      </c>
      <c r="O64" s="1"/>
      <c r="P64" s="167"/>
      <c r="Q64" s="173"/>
      <c r="R64" s="173"/>
      <c r="S64" s="167"/>
      <c r="Z64">
        <v>0</v>
      </c>
    </row>
    <row r="65" spans="1:26" ht="24.95" customHeight="1">
      <c r="A65" s="171"/>
      <c r="B65" s="168" t="s">
        <v>610</v>
      </c>
      <c r="C65" s="172" t="s">
        <v>984</v>
      </c>
      <c r="D65" s="168" t="s">
        <v>985</v>
      </c>
      <c r="E65" s="168" t="s">
        <v>346</v>
      </c>
      <c r="F65" s="169">
        <v>2</v>
      </c>
      <c r="G65" s="170"/>
      <c r="H65" s="170"/>
      <c r="I65" s="170">
        <f t="shared" si="5"/>
        <v>0</v>
      </c>
      <c r="J65" s="168">
        <f t="shared" si="6"/>
        <v>2.2400000000000002</v>
      </c>
      <c r="K65" s="1">
        <f t="shared" si="7"/>
        <v>0</v>
      </c>
      <c r="L65" s="1">
        <f t="shared" si="8"/>
        <v>0</v>
      </c>
      <c r="M65" s="1"/>
      <c r="N65" s="1">
        <v>1.1200000000000001</v>
      </c>
      <c r="O65" s="1"/>
      <c r="P65" s="167"/>
      <c r="Q65" s="173"/>
      <c r="R65" s="173"/>
      <c r="S65" s="167"/>
      <c r="Z65">
        <v>0</v>
      </c>
    </row>
    <row r="66" spans="1:26" ht="24.95" customHeight="1">
      <c r="A66" s="171"/>
      <c r="B66" s="168" t="s">
        <v>610</v>
      </c>
      <c r="C66" s="172" t="s">
        <v>986</v>
      </c>
      <c r="D66" s="168" t="s">
        <v>987</v>
      </c>
      <c r="E66" s="168" t="s">
        <v>111</v>
      </c>
      <c r="F66" s="169">
        <v>104</v>
      </c>
      <c r="G66" s="170"/>
      <c r="H66" s="170"/>
      <c r="I66" s="170">
        <f t="shared" si="5"/>
        <v>0</v>
      </c>
      <c r="J66" s="168">
        <f t="shared" si="6"/>
        <v>101.92</v>
      </c>
      <c r="K66" s="1">
        <f t="shared" si="7"/>
        <v>0</v>
      </c>
      <c r="L66" s="1">
        <f t="shared" si="8"/>
        <v>0</v>
      </c>
      <c r="M66" s="1"/>
      <c r="N66" s="1">
        <v>0.98</v>
      </c>
      <c r="O66" s="1"/>
      <c r="P66" s="167"/>
      <c r="Q66" s="173"/>
      <c r="R66" s="173"/>
      <c r="S66" s="167"/>
      <c r="Z66">
        <v>0</v>
      </c>
    </row>
    <row r="67" spans="1:26" ht="24.95" customHeight="1">
      <c r="A67" s="171"/>
      <c r="B67" s="168" t="s">
        <v>610</v>
      </c>
      <c r="C67" s="172" t="s">
        <v>988</v>
      </c>
      <c r="D67" s="168" t="s">
        <v>989</v>
      </c>
      <c r="E67" s="168" t="s">
        <v>346</v>
      </c>
      <c r="F67" s="169">
        <v>104</v>
      </c>
      <c r="G67" s="170"/>
      <c r="H67" s="170"/>
      <c r="I67" s="170">
        <f t="shared" si="5"/>
        <v>0</v>
      </c>
      <c r="J67" s="168">
        <f t="shared" si="6"/>
        <v>59.28</v>
      </c>
      <c r="K67" s="1">
        <f t="shared" si="7"/>
        <v>0</v>
      </c>
      <c r="L67" s="1">
        <f t="shared" si="8"/>
        <v>0</v>
      </c>
      <c r="M67" s="1"/>
      <c r="N67" s="1">
        <v>0.56999999999999995</v>
      </c>
      <c r="O67" s="1"/>
      <c r="P67" s="167"/>
      <c r="Q67" s="173"/>
      <c r="R67" s="173"/>
      <c r="S67" s="167"/>
      <c r="Z67">
        <v>0</v>
      </c>
    </row>
    <row r="68" spans="1:26" ht="24.95" customHeight="1">
      <c r="A68" s="171"/>
      <c r="B68" s="168" t="s">
        <v>610</v>
      </c>
      <c r="C68" s="172" t="s">
        <v>990</v>
      </c>
      <c r="D68" s="168" t="s">
        <v>991</v>
      </c>
      <c r="E68" s="168" t="s">
        <v>346</v>
      </c>
      <c r="F68" s="169">
        <v>13</v>
      </c>
      <c r="G68" s="170"/>
      <c r="H68" s="170"/>
      <c r="I68" s="170">
        <f t="shared" si="5"/>
        <v>0</v>
      </c>
      <c r="J68" s="168">
        <f t="shared" si="6"/>
        <v>88.79</v>
      </c>
      <c r="K68" s="1">
        <f t="shared" si="7"/>
        <v>0</v>
      </c>
      <c r="L68" s="1">
        <f t="shared" si="8"/>
        <v>0</v>
      </c>
      <c r="M68" s="1"/>
      <c r="N68" s="1">
        <v>6.83</v>
      </c>
      <c r="O68" s="1"/>
      <c r="P68" s="167"/>
      <c r="Q68" s="173"/>
      <c r="R68" s="173"/>
      <c r="S68" s="167"/>
      <c r="Z68">
        <v>0</v>
      </c>
    </row>
    <row r="69" spans="1:26" ht="24.95" customHeight="1">
      <c r="A69" s="171"/>
      <c r="B69" s="168" t="s">
        <v>610</v>
      </c>
      <c r="C69" s="172" t="s">
        <v>992</v>
      </c>
      <c r="D69" s="168" t="s">
        <v>993</v>
      </c>
      <c r="E69" s="168" t="s">
        <v>346</v>
      </c>
      <c r="F69" s="169">
        <v>52</v>
      </c>
      <c r="G69" s="170"/>
      <c r="H69" s="170"/>
      <c r="I69" s="170">
        <f t="shared" si="5"/>
        <v>0</v>
      </c>
      <c r="J69" s="168">
        <f t="shared" si="6"/>
        <v>794.04</v>
      </c>
      <c r="K69" s="1">
        <f t="shared" si="7"/>
        <v>0</v>
      </c>
      <c r="L69" s="1">
        <f t="shared" si="8"/>
        <v>0</v>
      </c>
      <c r="M69" s="1"/>
      <c r="N69" s="1">
        <v>15.27</v>
      </c>
      <c r="O69" s="1"/>
      <c r="P69" s="167"/>
      <c r="Q69" s="173"/>
      <c r="R69" s="173"/>
      <c r="S69" s="167"/>
      <c r="Z69">
        <v>0</v>
      </c>
    </row>
    <row r="70" spans="1:26" ht="24.95" customHeight="1">
      <c r="A70" s="171"/>
      <c r="B70" s="168" t="s">
        <v>610</v>
      </c>
      <c r="C70" s="172" t="s">
        <v>994</v>
      </c>
      <c r="D70" s="168" t="s">
        <v>995</v>
      </c>
      <c r="E70" s="168" t="s">
        <v>346</v>
      </c>
      <c r="F70" s="169">
        <v>13</v>
      </c>
      <c r="G70" s="170"/>
      <c r="H70" s="170"/>
      <c r="I70" s="170">
        <f t="shared" si="5"/>
        <v>0</v>
      </c>
      <c r="J70" s="168">
        <f t="shared" si="6"/>
        <v>5.98</v>
      </c>
      <c r="K70" s="1">
        <f t="shared" si="7"/>
        <v>0</v>
      </c>
      <c r="L70" s="1">
        <f t="shared" si="8"/>
        <v>0</v>
      </c>
      <c r="M70" s="1"/>
      <c r="N70" s="1">
        <v>0.46</v>
      </c>
      <c r="O70" s="1"/>
      <c r="P70" s="167"/>
      <c r="Q70" s="173"/>
      <c r="R70" s="173"/>
      <c r="S70" s="167"/>
      <c r="Z70">
        <v>0</v>
      </c>
    </row>
    <row r="71" spans="1:26" ht="24.95" customHeight="1">
      <c r="A71" s="171"/>
      <c r="B71" s="168" t="s">
        <v>610</v>
      </c>
      <c r="C71" s="172" t="s">
        <v>996</v>
      </c>
      <c r="D71" s="168" t="s">
        <v>997</v>
      </c>
      <c r="E71" s="168" t="s">
        <v>346</v>
      </c>
      <c r="F71" s="169">
        <v>12</v>
      </c>
      <c r="G71" s="170"/>
      <c r="H71" s="170"/>
      <c r="I71" s="170">
        <f t="shared" si="5"/>
        <v>0</v>
      </c>
      <c r="J71" s="168">
        <f t="shared" si="6"/>
        <v>60</v>
      </c>
      <c r="K71" s="1">
        <f t="shared" si="7"/>
        <v>0</v>
      </c>
      <c r="L71" s="1">
        <f t="shared" si="8"/>
        <v>0</v>
      </c>
      <c r="M71" s="1"/>
      <c r="N71" s="1">
        <v>5</v>
      </c>
      <c r="O71" s="1"/>
      <c r="P71" s="167"/>
      <c r="Q71" s="173"/>
      <c r="R71" s="173"/>
      <c r="S71" s="167"/>
      <c r="Z71">
        <v>0</v>
      </c>
    </row>
    <row r="72" spans="1:26" ht="24.95" customHeight="1">
      <c r="A72" s="171"/>
      <c r="B72" s="168" t="s">
        <v>610</v>
      </c>
      <c r="C72" s="172" t="s">
        <v>998</v>
      </c>
      <c r="D72" s="168" t="s">
        <v>999</v>
      </c>
      <c r="E72" s="168" t="s">
        <v>346</v>
      </c>
      <c r="F72" s="169">
        <v>1</v>
      </c>
      <c r="G72" s="170"/>
      <c r="H72" s="170"/>
      <c r="I72" s="170">
        <f t="shared" si="5"/>
        <v>0</v>
      </c>
      <c r="J72" s="168">
        <f t="shared" si="6"/>
        <v>150</v>
      </c>
      <c r="K72" s="1">
        <f t="shared" si="7"/>
        <v>0</v>
      </c>
      <c r="L72" s="1">
        <f t="shared" si="8"/>
        <v>0</v>
      </c>
      <c r="M72" s="1"/>
      <c r="N72" s="1">
        <v>150</v>
      </c>
      <c r="O72" s="1"/>
      <c r="P72" s="167"/>
      <c r="Q72" s="173"/>
      <c r="R72" s="173"/>
      <c r="S72" s="167"/>
      <c r="Z72">
        <v>0</v>
      </c>
    </row>
    <row r="73" spans="1:26" ht="24.95" customHeight="1">
      <c r="A73" s="171"/>
      <c r="B73" s="168" t="s">
        <v>610</v>
      </c>
      <c r="C73" s="172" t="s">
        <v>1000</v>
      </c>
      <c r="D73" s="168" t="s">
        <v>1001</v>
      </c>
      <c r="E73" s="178">
        <v>1</v>
      </c>
      <c r="F73" s="169">
        <v>0.03</v>
      </c>
      <c r="G73" s="170"/>
      <c r="H73" s="170"/>
      <c r="I73" s="170">
        <f t="shared" si="5"/>
        <v>0</v>
      </c>
      <c r="J73" s="168">
        <f t="shared" si="6"/>
        <v>2179.4299999999998</v>
      </c>
      <c r="K73" s="1">
        <f t="shared" si="7"/>
        <v>0</v>
      </c>
      <c r="L73" s="1">
        <f t="shared" si="8"/>
        <v>0</v>
      </c>
      <c r="M73" s="1"/>
      <c r="N73" s="1">
        <v>72647.539999999994</v>
      </c>
      <c r="O73" s="1"/>
      <c r="P73" s="167"/>
      <c r="Q73" s="173"/>
      <c r="R73" s="173"/>
      <c r="S73" s="167"/>
      <c r="Z73">
        <v>0</v>
      </c>
    </row>
    <row r="74" spans="1:26" ht="24.95" customHeight="1">
      <c r="A74" s="171"/>
      <c r="B74" s="168" t="s">
        <v>610</v>
      </c>
      <c r="C74" s="172" t="s">
        <v>1002</v>
      </c>
      <c r="D74" s="168" t="s">
        <v>878</v>
      </c>
      <c r="E74" s="168" t="s">
        <v>111</v>
      </c>
      <c r="F74" s="169">
        <v>1224</v>
      </c>
      <c r="G74" s="170"/>
      <c r="H74" s="170"/>
      <c r="I74" s="170">
        <f t="shared" si="5"/>
        <v>0</v>
      </c>
      <c r="J74" s="168">
        <f t="shared" si="6"/>
        <v>795.6</v>
      </c>
      <c r="K74" s="1">
        <f t="shared" si="7"/>
        <v>0</v>
      </c>
      <c r="L74" s="1">
        <f t="shared" si="8"/>
        <v>0</v>
      </c>
      <c r="M74" s="1"/>
      <c r="N74" s="1">
        <v>0.65</v>
      </c>
      <c r="O74" s="1"/>
      <c r="P74" s="167"/>
      <c r="Q74" s="173"/>
      <c r="R74" s="173"/>
      <c r="S74" s="167"/>
      <c r="Z74">
        <v>0</v>
      </c>
    </row>
    <row r="75" spans="1:26" ht="24.95" customHeight="1">
      <c r="A75" s="171"/>
      <c r="B75" s="168" t="s">
        <v>610</v>
      </c>
      <c r="C75" s="172" t="s">
        <v>1003</v>
      </c>
      <c r="D75" s="168" t="s">
        <v>880</v>
      </c>
      <c r="E75" s="168" t="s">
        <v>111</v>
      </c>
      <c r="F75" s="169">
        <v>328</v>
      </c>
      <c r="G75" s="170"/>
      <c r="H75" s="170"/>
      <c r="I75" s="170">
        <f t="shared" ref="I75:I106" si="9">ROUND(F75*(G75+H75),2)</f>
        <v>0</v>
      </c>
      <c r="J75" s="168">
        <f t="shared" ref="J75:J106" si="10">ROUND(F75*(N75),2)</f>
        <v>219.76</v>
      </c>
      <c r="K75" s="1">
        <f t="shared" ref="K75:K106" si="11">ROUND(F75*(O75),2)</f>
        <v>0</v>
      </c>
      <c r="L75" s="1">
        <f t="shared" si="8"/>
        <v>0</v>
      </c>
      <c r="M75" s="1"/>
      <c r="N75" s="1">
        <v>0.67</v>
      </c>
      <c r="O75" s="1"/>
      <c r="P75" s="167"/>
      <c r="Q75" s="173"/>
      <c r="R75" s="173"/>
      <c r="S75" s="167"/>
      <c r="Z75">
        <v>0</v>
      </c>
    </row>
    <row r="76" spans="1:26" ht="24.95" customHeight="1">
      <c r="A76" s="171"/>
      <c r="B76" s="168" t="s">
        <v>610</v>
      </c>
      <c r="C76" s="172" t="s">
        <v>1003</v>
      </c>
      <c r="D76" s="168" t="s">
        <v>882</v>
      </c>
      <c r="E76" s="168" t="s">
        <v>111</v>
      </c>
      <c r="F76" s="169">
        <v>1895</v>
      </c>
      <c r="G76" s="170"/>
      <c r="H76" s="170"/>
      <c r="I76" s="170">
        <f t="shared" si="9"/>
        <v>0</v>
      </c>
      <c r="J76" s="168">
        <f t="shared" si="10"/>
        <v>1269.6500000000001</v>
      </c>
      <c r="K76" s="1">
        <f t="shared" si="11"/>
        <v>0</v>
      </c>
      <c r="L76" s="1">
        <f t="shared" si="8"/>
        <v>0</v>
      </c>
      <c r="M76" s="1"/>
      <c r="N76" s="1">
        <v>0.67</v>
      </c>
      <c r="O76" s="1"/>
      <c r="P76" s="167"/>
      <c r="Q76" s="173"/>
      <c r="R76" s="173"/>
      <c r="S76" s="167"/>
      <c r="Z76">
        <v>0</v>
      </c>
    </row>
    <row r="77" spans="1:26" ht="24.95" customHeight="1">
      <c r="A77" s="171"/>
      <c r="B77" s="168" t="s">
        <v>610</v>
      </c>
      <c r="C77" s="172" t="s">
        <v>1004</v>
      </c>
      <c r="D77" s="168" t="s">
        <v>884</v>
      </c>
      <c r="E77" s="168" t="s">
        <v>111</v>
      </c>
      <c r="F77" s="169">
        <v>1952</v>
      </c>
      <c r="G77" s="170"/>
      <c r="H77" s="170"/>
      <c r="I77" s="170">
        <f t="shared" si="9"/>
        <v>0</v>
      </c>
      <c r="J77" s="168">
        <f t="shared" si="10"/>
        <v>1503.04</v>
      </c>
      <c r="K77" s="1">
        <f t="shared" si="11"/>
        <v>0</v>
      </c>
      <c r="L77" s="1">
        <f t="shared" si="8"/>
        <v>0</v>
      </c>
      <c r="M77" s="1"/>
      <c r="N77" s="1">
        <v>0.77</v>
      </c>
      <c r="O77" s="1"/>
      <c r="P77" s="167"/>
      <c r="Q77" s="173"/>
      <c r="R77" s="173"/>
      <c r="S77" s="167"/>
      <c r="Z77">
        <v>0</v>
      </c>
    </row>
    <row r="78" spans="1:26" ht="24.95" customHeight="1">
      <c r="A78" s="171"/>
      <c r="B78" s="168" t="s">
        <v>610</v>
      </c>
      <c r="C78" s="172" t="s">
        <v>1005</v>
      </c>
      <c r="D78" s="168" t="s">
        <v>886</v>
      </c>
      <c r="E78" s="168" t="s">
        <v>111</v>
      </c>
      <c r="F78" s="169">
        <v>106</v>
      </c>
      <c r="G78" s="170"/>
      <c r="H78" s="170"/>
      <c r="I78" s="170">
        <f t="shared" si="9"/>
        <v>0</v>
      </c>
      <c r="J78" s="168">
        <f t="shared" si="10"/>
        <v>68.900000000000006</v>
      </c>
      <c r="K78" s="1">
        <f t="shared" si="11"/>
        <v>0</v>
      </c>
      <c r="L78" s="1">
        <f t="shared" si="8"/>
        <v>0</v>
      </c>
      <c r="M78" s="1"/>
      <c r="N78" s="1">
        <v>0.65</v>
      </c>
      <c r="O78" s="1"/>
      <c r="P78" s="167"/>
      <c r="Q78" s="173"/>
      <c r="R78" s="173"/>
      <c r="S78" s="167"/>
      <c r="Z78">
        <v>0</v>
      </c>
    </row>
    <row r="79" spans="1:26" ht="24.95" customHeight="1">
      <c r="A79" s="171"/>
      <c r="B79" s="168" t="s">
        <v>610</v>
      </c>
      <c r="C79" s="172" t="s">
        <v>1006</v>
      </c>
      <c r="D79" s="168" t="s">
        <v>890</v>
      </c>
      <c r="E79" s="168" t="s">
        <v>111</v>
      </c>
      <c r="F79" s="169">
        <v>52</v>
      </c>
      <c r="G79" s="170"/>
      <c r="H79" s="170"/>
      <c r="I79" s="170">
        <f t="shared" si="9"/>
        <v>0</v>
      </c>
      <c r="J79" s="168">
        <f t="shared" si="10"/>
        <v>42.64</v>
      </c>
      <c r="K79" s="1">
        <f t="shared" si="11"/>
        <v>0</v>
      </c>
      <c r="L79" s="1">
        <f t="shared" si="8"/>
        <v>0</v>
      </c>
      <c r="M79" s="1"/>
      <c r="N79" s="1">
        <v>0.82</v>
      </c>
      <c r="O79" s="1"/>
      <c r="P79" s="167"/>
      <c r="Q79" s="173"/>
      <c r="R79" s="173"/>
      <c r="S79" s="167"/>
      <c r="Z79">
        <v>0</v>
      </c>
    </row>
    <row r="80" spans="1:26" ht="24.95" customHeight="1">
      <c r="A80" s="171"/>
      <c r="B80" s="168" t="s">
        <v>610</v>
      </c>
      <c r="C80" s="172" t="s">
        <v>1007</v>
      </c>
      <c r="D80" s="168" t="s">
        <v>894</v>
      </c>
      <c r="E80" s="168" t="s">
        <v>111</v>
      </c>
      <c r="F80" s="169">
        <v>956</v>
      </c>
      <c r="G80" s="170"/>
      <c r="H80" s="170"/>
      <c r="I80" s="170">
        <f t="shared" si="9"/>
        <v>0</v>
      </c>
      <c r="J80" s="168">
        <f t="shared" si="10"/>
        <v>659.64</v>
      </c>
      <c r="K80" s="1">
        <f t="shared" si="11"/>
        <v>0</v>
      </c>
      <c r="L80" s="1">
        <f t="shared" si="8"/>
        <v>0</v>
      </c>
      <c r="M80" s="1"/>
      <c r="N80" s="1">
        <v>0.69</v>
      </c>
      <c r="O80" s="1"/>
      <c r="P80" s="167"/>
      <c r="Q80" s="173"/>
      <c r="R80" s="173"/>
      <c r="S80" s="167"/>
      <c r="Z80">
        <v>0</v>
      </c>
    </row>
    <row r="81" spans="1:26" ht="24.95" customHeight="1">
      <c r="A81" s="171"/>
      <c r="B81" s="168" t="s">
        <v>610</v>
      </c>
      <c r="C81" s="172" t="s">
        <v>1003</v>
      </c>
      <c r="D81" s="168" t="s">
        <v>896</v>
      </c>
      <c r="E81" s="168" t="s">
        <v>111</v>
      </c>
      <c r="F81" s="169">
        <v>593</v>
      </c>
      <c r="G81" s="170"/>
      <c r="H81" s="170"/>
      <c r="I81" s="170">
        <f t="shared" si="9"/>
        <v>0</v>
      </c>
      <c r="J81" s="168">
        <f t="shared" si="10"/>
        <v>397.31</v>
      </c>
      <c r="K81" s="1">
        <f t="shared" si="11"/>
        <v>0</v>
      </c>
      <c r="L81" s="1">
        <f t="shared" si="8"/>
        <v>0</v>
      </c>
      <c r="M81" s="1"/>
      <c r="N81" s="1">
        <v>0.67</v>
      </c>
      <c r="O81" s="1"/>
      <c r="P81" s="167"/>
      <c r="Q81" s="173"/>
      <c r="R81" s="173"/>
      <c r="S81" s="167"/>
      <c r="Z81">
        <v>0</v>
      </c>
    </row>
    <row r="82" spans="1:26" ht="24.95" customHeight="1">
      <c r="A82" s="171"/>
      <c r="B82" s="168" t="s">
        <v>1008</v>
      </c>
      <c r="C82" s="172" t="s">
        <v>1009</v>
      </c>
      <c r="D82" s="168" t="s">
        <v>898</v>
      </c>
      <c r="E82" s="168" t="s">
        <v>111</v>
      </c>
      <c r="F82" s="169">
        <v>395</v>
      </c>
      <c r="G82" s="170"/>
      <c r="H82" s="170"/>
      <c r="I82" s="170">
        <f t="shared" si="9"/>
        <v>0</v>
      </c>
      <c r="J82" s="168">
        <f t="shared" si="10"/>
        <v>319.95</v>
      </c>
      <c r="K82" s="1">
        <f t="shared" si="11"/>
        <v>0</v>
      </c>
      <c r="L82" s="1">
        <f t="shared" si="8"/>
        <v>0</v>
      </c>
      <c r="M82" s="1"/>
      <c r="N82" s="1">
        <v>0.81</v>
      </c>
      <c r="O82" s="1"/>
      <c r="P82" s="167"/>
      <c r="Q82" s="173"/>
      <c r="R82" s="173"/>
      <c r="S82" s="167"/>
      <c r="Z82">
        <v>0</v>
      </c>
    </row>
    <row r="83" spans="1:26" ht="24.95" customHeight="1">
      <c r="A83" s="171"/>
      <c r="B83" s="168" t="s">
        <v>610</v>
      </c>
      <c r="C83" s="172" t="s">
        <v>1010</v>
      </c>
      <c r="D83" s="168" t="s">
        <v>900</v>
      </c>
      <c r="E83" s="168" t="s">
        <v>111</v>
      </c>
      <c r="F83" s="169">
        <v>294</v>
      </c>
      <c r="G83" s="170"/>
      <c r="H83" s="170"/>
      <c r="I83" s="170">
        <f t="shared" si="9"/>
        <v>0</v>
      </c>
      <c r="J83" s="168">
        <f t="shared" si="10"/>
        <v>114.66</v>
      </c>
      <c r="K83" s="1">
        <f t="shared" si="11"/>
        <v>0</v>
      </c>
      <c r="L83" s="1">
        <f t="shared" si="8"/>
        <v>0</v>
      </c>
      <c r="M83" s="1"/>
      <c r="N83" s="1">
        <v>0.39</v>
      </c>
      <c r="O83" s="1"/>
      <c r="P83" s="167"/>
      <c r="Q83" s="173"/>
      <c r="R83" s="173"/>
      <c r="S83" s="167"/>
      <c r="Z83">
        <v>0</v>
      </c>
    </row>
    <row r="84" spans="1:26" ht="24.95" customHeight="1">
      <c r="A84" s="171"/>
      <c r="B84" s="168" t="s">
        <v>610</v>
      </c>
      <c r="C84" s="172" t="s">
        <v>1011</v>
      </c>
      <c r="D84" s="168" t="s">
        <v>902</v>
      </c>
      <c r="E84" s="168" t="s">
        <v>111</v>
      </c>
      <c r="F84" s="169">
        <v>127</v>
      </c>
      <c r="G84" s="170"/>
      <c r="H84" s="170"/>
      <c r="I84" s="170">
        <f t="shared" si="9"/>
        <v>0</v>
      </c>
      <c r="J84" s="168">
        <f t="shared" si="10"/>
        <v>106.68</v>
      </c>
      <c r="K84" s="1">
        <f t="shared" si="11"/>
        <v>0</v>
      </c>
      <c r="L84" s="1">
        <f t="shared" si="8"/>
        <v>0</v>
      </c>
      <c r="M84" s="1"/>
      <c r="N84" s="1">
        <v>0.84</v>
      </c>
      <c r="O84" s="1"/>
      <c r="P84" s="167"/>
      <c r="Q84" s="173"/>
      <c r="R84" s="173"/>
      <c r="S84" s="167"/>
      <c r="Z84">
        <v>0</v>
      </c>
    </row>
    <row r="85" spans="1:26" ht="24.95" customHeight="1">
      <c r="A85" s="171"/>
      <c r="B85" s="168" t="s">
        <v>610</v>
      </c>
      <c r="C85" s="172" t="s">
        <v>1012</v>
      </c>
      <c r="D85" s="168" t="s">
        <v>904</v>
      </c>
      <c r="E85" s="168" t="s">
        <v>346</v>
      </c>
      <c r="F85" s="169">
        <v>45</v>
      </c>
      <c r="G85" s="170"/>
      <c r="H85" s="170"/>
      <c r="I85" s="170">
        <f t="shared" si="9"/>
        <v>0</v>
      </c>
      <c r="J85" s="168">
        <f t="shared" si="10"/>
        <v>167.4</v>
      </c>
      <c r="K85" s="1">
        <f t="shared" si="11"/>
        <v>0</v>
      </c>
      <c r="L85" s="1">
        <f t="shared" si="8"/>
        <v>0</v>
      </c>
      <c r="M85" s="1"/>
      <c r="N85" s="1">
        <v>3.7199999999999998</v>
      </c>
      <c r="O85" s="1"/>
      <c r="P85" s="167"/>
      <c r="Q85" s="173"/>
      <c r="R85" s="173"/>
      <c r="S85" s="167"/>
      <c r="Z85">
        <v>0</v>
      </c>
    </row>
    <row r="86" spans="1:26" ht="24.95" customHeight="1">
      <c r="A86" s="171"/>
      <c r="B86" s="168" t="s">
        <v>1013</v>
      </c>
      <c r="C86" s="172" t="s">
        <v>1014</v>
      </c>
      <c r="D86" s="168" t="s">
        <v>1015</v>
      </c>
      <c r="E86" s="168" t="s">
        <v>346</v>
      </c>
      <c r="F86" s="169">
        <v>2</v>
      </c>
      <c r="G86" s="170"/>
      <c r="H86" s="170"/>
      <c r="I86" s="170">
        <f t="shared" si="9"/>
        <v>0</v>
      </c>
      <c r="J86" s="168">
        <f t="shared" si="10"/>
        <v>121.58</v>
      </c>
      <c r="K86" s="1">
        <f t="shared" si="11"/>
        <v>0</v>
      </c>
      <c r="L86" s="1">
        <f t="shared" si="8"/>
        <v>0</v>
      </c>
      <c r="M86" s="1"/>
      <c r="N86" s="1">
        <v>60.79</v>
      </c>
      <c r="O86" s="1"/>
      <c r="P86" s="167"/>
      <c r="Q86" s="173"/>
      <c r="R86" s="173"/>
      <c r="S86" s="167"/>
      <c r="Z86">
        <v>0</v>
      </c>
    </row>
    <row r="87" spans="1:26" ht="24.95" customHeight="1">
      <c r="A87" s="171"/>
      <c r="B87" s="168" t="s">
        <v>1013</v>
      </c>
      <c r="C87" s="172" t="s">
        <v>1016</v>
      </c>
      <c r="D87" s="168" t="s">
        <v>908</v>
      </c>
      <c r="E87" s="168" t="s">
        <v>346</v>
      </c>
      <c r="F87" s="169">
        <v>1</v>
      </c>
      <c r="G87" s="170"/>
      <c r="H87" s="170"/>
      <c r="I87" s="170">
        <f t="shared" si="9"/>
        <v>0</v>
      </c>
      <c r="J87" s="168">
        <f t="shared" si="10"/>
        <v>22.03</v>
      </c>
      <c r="K87" s="1">
        <f t="shared" si="11"/>
        <v>0</v>
      </c>
      <c r="L87" s="1">
        <f t="shared" si="8"/>
        <v>0</v>
      </c>
      <c r="M87" s="1"/>
      <c r="N87" s="1">
        <v>22.03</v>
      </c>
      <c r="O87" s="1"/>
      <c r="P87" s="167"/>
      <c r="Q87" s="173"/>
      <c r="R87" s="173"/>
      <c r="S87" s="167"/>
      <c r="Z87">
        <v>0</v>
      </c>
    </row>
    <row r="88" spans="1:26" ht="24.95" customHeight="1">
      <c r="A88" s="171"/>
      <c r="B88" s="168" t="s">
        <v>1013</v>
      </c>
      <c r="C88" s="172" t="s">
        <v>1016</v>
      </c>
      <c r="D88" s="168" t="s">
        <v>910</v>
      </c>
      <c r="E88" s="168" t="s">
        <v>346</v>
      </c>
      <c r="F88" s="169">
        <v>1</v>
      </c>
      <c r="G88" s="170"/>
      <c r="H88" s="170"/>
      <c r="I88" s="170">
        <f t="shared" si="9"/>
        <v>0</v>
      </c>
      <c r="J88" s="168">
        <f t="shared" si="10"/>
        <v>22.03</v>
      </c>
      <c r="K88" s="1">
        <f t="shared" si="11"/>
        <v>0</v>
      </c>
      <c r="L88" s="1">
        <f t="shared" si="8"/>
        <v>0</v>
      </c>
      <c r="M88" s="1"/>
      <c r="N88" s="1">
        <v>22.03</v>
      </c>
      <c r="O88" s="1"/>
      <c r="P88" s="167"/>
      <c r="Q88" s="173"/>
      <c r="R88" s="173"/>
      <c r="S88" s="167"/>
      <c r="Z88">
        <v>0</v>
      </c>
    </row>
    <row r="89" spans="1:26" ht="24.95" customHeight="1">
      <c r="A89" s="171"/>
      <c r="B89" s="168" t="s">
        <v>1013</v>
      </c>
      <c r="C89" s="172" t="s">
        <v>1016</v>
      </c>
      <c r="D89" s="168" t="s">
        <v>912</v>
      </c>
      <c r="E89" s="168" t="s">
        <v>346</v>
      </c>
      <c r="F89" s="169">
        <v>1</v>
      </c>
      <c r="G89" s="170"/>
      <c r="H89" s="170"/>
      <c r="I89" s="170">
        <f t="shared" si="9"/>
        <v>0</v>
      </c>
      <c r="J89" s="168">
        <f t="shared" si="10"/>
        <v>22.03</v>
      </c>
      <c r="K89" s="1">
        <f t="shared" si="11"/>
        <v>0</v>
      </c>
      <c r="L89" s="1">
        <f t="shared" si="8"/>
        <v>0</v>
      </c>
      <c r="M89" s="1"/>
      <c r="N89" s="1">
        <v>22.03</v>
      </c>
      <c r="O89" s="1"/>
      <c r="P89" s="167"/>
      <c r="Q89" s="173"/>
      <c r="R89" s="173"/>
      <c r="S89" s="167"/>
      <c r="Z89">
        <v>0</v>
      </c>
    </row>
    <row r="90" spans="1:26" ht="24.95" customHeight="1">
      <c r="A90" s="171"/>
      <c r="B90" s="168" t="s">
        <v>1013</v>
      </c>
      <c r="C90" s="172" t="s">
        <v>1016</v>
      </c>
      <c r="D90" s="168" t="s">
        <v>914</v>
      </c>
      <c r="E90" s="168" t="s">
        <v>346</v>
      </c>
      <c r="F90" s="169">
        <v>1</v>
      </c>
      <c r="G90" s="170"/>
      <c r="H90" s="170"/>
      <c r="I90" s="170">
        <f t="shared" si="9"/>
        <v>0</v>
      </c>
      <c r="J90" s="168">
        <f t="shared" si="10"/>
        <v>22.03</v>
      </c>
      <c r="K90" s="1">
        <f t="shared" si="11"/>
        <v>0</v>
      </c>
      <c r="L90" s="1">
        <f t="shared" si="8"/>
        <v>0</v>
      </c>
      <c r="M90" s="1"/>
      <c r="N90" s="1">
        <v>22.03</v>
      </c>
      <c r="O90" s="1"/>
      <c r="P90" s="167"/>
      <c r="Q90" s="173"/>
      <c r="R90" s="173"/>
      <c r="S90" s="167"/>
      <c r="Z90">
        <v>0</v>
      </c>
    </row>
    <row r="91" spans="1:26" ht="24.95" customHeight="1">
      <c r="A91" s="171"/>
      <c r="B91" s="168" t="s">
        <v>610</v>
      </c>
      <c r="C91" s="172" t="s">
        <v>1017</v>
      </c>
      <c r="D91" s="168" t="s">
        <v>1018</v>
      </c>
      <c r="E91" s="168" t="s">
        <v>790</v>
      </c>
      <c r="F91" s="169">
        <v>104</v>
      </c>
      <c r="G91" s="170"/>
      <c r="H91" s="170"/>
      <c r="I91" s="170">
        <f t="shared" si="9"/>
        <v>0</v>
      </c>
      <c r="J91" s="168">
        <f t="shared" si="10"/>
        <v>1560</v>
      </c>
      <c r="K91" s="1">
        <f t="shared" si="11"/>
        <v>0</v>
      </c>
      <c r="L91" s="1">
        <f t="shared" si="8"/>
        <v>0</v>
      </c>
      <c r="M91" s="1"/>
      <c r="N91" s="1">
        <v>15</v>
      </c>
      <c r="O91" s="1"/>
      <c r="P91" s="167"/>
      <c r="Q91" s="173"/>
      <c r="R91" s="173"/>
      <c r="S91" s="167"/>
      <c r="Z91">
        <v>0</v>
      </c>
    </row>
    <row r="92" spans="1:26" ht="35.1" customHeight="1">
      <c r="A92" s="171"/>
      <c r="B92" s="168" t="s">
        <v>610</v>
      </c>
      <c r="C92" s="172" t="s">
        <v>1019</v>
      </c>
      <c r="D92" s="168" t="s">
        <v>1143</v>
      </c>
      <c r="E92" s="168" t="s">
        <v>346</v>
      </c>
      <c r="F92" s="169">
        <v>175</v>
      </c>
      <c r="G92" s="170"/>
      <c r="H92" s="170"/>
      <c r="I92" s="170">
        <f t="shared" si="9"/>
        <v>0</v>
      </c>
      <c r="J92" s="168">
        <f t="shared" si="10"/>
        <v>782.25</v>
      </c>
      <c r="K92" s="1">
        <f t="shared" si="11"/>
        <v>0</v>
      </c>
      <c r="L92" s="1">
        <f t="shared" ref="L92:L122" si="12">ROUND(F92*(G92),2)</f>
        <v>0</v>
      </c>
      <c r="M92" s="1"/>
      <c r="N92" s="1">
        <v>4.47</v>
      </c>
      <c r="O92" s="1"/>
      <c r="P92" s="167"/>
      <c r="Q92" s="173"/>
      <c r="R92" s="173"/>
      <c r="S92" s="167"/>
      <c r="Z92">
        <v>0</v>
      </c>
    </row>
    <row r="93" spans="1:26" ht="34.5">
      <c r="A93" s="171"/>
      <c r="B93" s="168" t="s">
        <v>610</v>
      </c>
      <c r="C93" s="172" t="s">
        <v>1019</v>
      </c>
      <c r="D93" s="168" t="s">
        <v>917</v>
      </c>
      <c r="E93" s="168" t="s">
        <v>346</v>
      </c>
      <c r="F93" s="169">
        <v>38</v>
      </c>
      <c r="G93" s="170"/>
      <c r="H93" s="170"/>
      <c r="I93" s="170">
        <f t="shared" si="9"/>
        <v>0</v>
      </c>
      <c r="J93" s="168">
        <f t="shared" si="10"/>
        <v>169.86</v>
      </c>
      <c r="K93" s="1">
        <f t="shared" si="11"/>
        <v>0</v>
      </c>
      <c r="L93" s="1">
        <f t="shared" si="12"/>
        <v>0</v>
      </c>
      <c r="M93" s="1"/>
      <c r="N93" s="1">
        <v>4.47</v>
      </c>
      <c r="O93" s="1"/>
      <c r="P93" s="167"/>
      <c r="Q93" s="173"/>
      <c r="R93" s="173"/>
      <c r="S93" s="167"/>
      <c r="Z93">
        <v>0</v>
      </c>
    </row>
    <row r="94" spans="1:26" ht="24.95" customHeight="1">
      <c r="A94" s="171"/>
      <c r="B94" s="168" t="s">
        <v>610</v>
      </c>
      <c r="C94" s="172" t="s">
        <v>1020</v>
      </c>
      <c r="D94" s="168" t="s">
        <v>919</v>
      </c>
      <c r="E94" s="168" t="s">
        <v>346</v>
      </c>
      <c r="F94" s="169">
        <v>43</v>
      </c>
      <c r="G94" s="170"/>
      <c r="H94" s="170"/>
      <c r="I94" s="170">
        <f t="shared" si="9"/>
        <v>0</v>
      </c>
      <c r="J94" s="168">
        <f t="shared" si="10"/>
        <v>167.27</v>
      </c>
      <c r="K94" s="1">
        <f t="shared" si="11"/>
        <v>0</v>
      </c>
      <c r="L94" s="1">
        <f t="shared" si="12"/>
        <v>0</v>
      </c>
      <c r="M94" s="1"/>
      <c r="N94" s="1">
        <v>3.89</v>
      </c>
      <c r="O94" s="1"/>
      <c r="P94" s="167"/>
      <c r="Q94" s="173"/>
      <c r="R94" s="173"/>
      <c r="S94" s="167"/>
      <c r="Z94">
        <v>0</v>
      </c>
    </row>
    <row r="95" spans="1:26" ht="35.1" customHeight="1">
      <c r="A95" s="171"/>
      <c r="B95" s="168" t="s">
        <v>1013</v>
      </c>
      <c r="C95" s="172" t="s">
        <v>1021</v>
      </c>
      <c r="D95" s="168" t="s">
        <v>921</v>
      </c>
      <c r="E95" s="168" t="s">
        <v>346</v>
      </c>
      <c r="F95" s="169">
        <v>60</v>
      </c>
      <c r="G95" s="170"/>
      <c r="H95" s="170"/>
      <c r="I95" s="170">
        <f t="shared" si="9"/>
        <v>0</v>
      </c>
      <c r="J95" s="168">
        <f t="shared" si="10"/>
        <v>260.39999999999998</v>
      </c>
      <c r="K95" s="1">
        <f t="shared" si="11"/>
        <v>0</v>
      </c>
      <c r="L95" s="1">
        <f t="shared" si="12"/>
        <v>0</v>
      </c>
      <c r="M95" s="1"/>
      <c r="N95" s="1">
        <v>4.34</v>
      </c>
      <c r="O95" s="1"/>
      <c r="P95" s="167"/>
      <c r="Q95" s="173"/>
      <c r="R95" s="173"/>
      <c r="S95" s="167"/>
      <c r="Z95">
        <v>0</v>
      </c>
    </row>
    <row r="96" spans="1:26" ht="35.1" customHeight="1">
      <c r="A96" s="171"/>
      <c r="B96" s="168" t="s">
        <v>1013</v>
      </c>
      <c r="C96" s="172" t="s">
        <v>1021</v>
      </c>
      <c r="D96" s="168" t="s">
        <v>1022</v>
      </c>
      <c r="E96" s="168" t="s">
        <v>346</v>
      </c>
      <c r="F96" s="169">
        <v>31</v>
      </c>
      <c r="G96" s="170"/>
      <c r="H96" s="170"/>
      <c r="I96" s="170">
        <f t="shared" si="9"/>
        <v>0</v>
      </c>
      <c r="J96" s="168">
        <f t="shared" si="10"/>
        <v>134.54</v>
      </c>
      <c r="K96" s="1">
        <f t="shared" si="11"/>
        <v>0</v>
      </c>
      <c r="L96" s="1">
        <f t="shared" si="12"/>
        <v>0</v>
      </c>
      <c r="M96" s="1"/>
      <c r="N96" s="1">
        <v>4.34</v>
      </c>
      <c r="O96" s="1"/>
      <c r="P96" s="167"/>
      <c r="Q96" s="173"/>
      <c r="R96" s="173"/>
      <c r="S96" s="167"/>
      <c r="Z96">
        <v>0</v>
      </c>
    </row>
    <row r="97" spans="1:26" ht="24.95" customHeight="1">
      <c r="A97" s="171"/>
      <c r="B97" s="168" t="s">
        <v>1013</v>
      </c>
      <c r="C97" s="172" t="s">
        <v>1023</v>
      </c>
      <c r="D97" s="168" t="s">
        <v>925</v>
      </c>
      <c r="E97" s="168" t="s">
        <v>346</v>
      </c>
      <c r="F97" s="169">
        <v>20</v>
      </c>
      <c r="G97" s="170"/>
      <c r="H97" s="170"/>
      <c r="I97" s="170">
        <f t="shared" si="9"/>
        <v>0</v>
      </c>
      <c r="J97" s="168">
        <f t="shared" si="10"/>
        <v>89.4</v>
      </c>
      <c r="K97" s="1">
        <f t="shared" si="11"/>
        <v>0</v>
      </c>
      <c r="L97" s="1">
        <f t="shared" si="12"/>
        <v>0</v>
      </c>
      <c r="M97" s="1"/>
      <c r="N97" s="1">
        <v>4.47</v>
      </c>
      <c r="O97" s="1"/>
      <c r="P97" s="167"/>
      <c r="Q97" s="173"/>
      <c r="R97" s="173"/>
      <c r="S97" s="167"/>
      <c r="Z97">
        <v>0</v>
      </c>
    </row>
    <row r="98" spans="1:26" ht="24.95" customHeight="1">
      <c r="A98" s="171"/>
      <c r="B98" s="168" t="s">
        <v>610</v>
      </c>
      <c r="C98" s="172" t="s">
        <v>1024</v>
      </c>
      <c r="D98" s="168" t="s">
        <v>1025</v>
      </c>
      <c r="E98" s="168" t="s">
        <v>346</v>
      </c>
      <c r="F98" s="169">
        <v>367</v>
      </c>
      <c r="G98" s="170"/>
      <c r="H98" s="170"/>
      <c r="I98" s="170">
        <f t="shared" si="9"/>
        <v>0</v>
      </c>
      <c r="J98" s="168">
        <f t="shared" si="10"/>
        <v>2473.58</v>
      </c>
      <c r="K98" s="1">
        <f t="shared" si="11"/>
        <v>0</v>
      </c>
      <c r="L98" s="1">
        <f t="shared" si="12"/>
        <v>0</v>
      </c>
      <c r="M98" s="1"/>
      <c r="N98" s="1">
        <v>6.74</v>
      </c>
      <c r="O98" s="1"/>
      <c r="P98" s="167"/>
      <c r="Q98" s="173"/>
      <c r="R98" s="173"/>
      <c r="S98" s="167"/>
      <c r="Z98">
        <v>0</v>
      </c>
    </row>
    <row r="99" spans="1:26" ht="24.95" customHeight="1">
      <c r="A99" s="171"/>
      <c r="B99" s="168" t="s">
        <v>1013</v>
      </c>
      <c r="C99" s="172" t="s">
        <v>1026</v>
      </c>
      <c r="D99" s="168" t="s">
        <v>927</v>
      </c>
      <c r="E99" s="168" t="s">
        <v>346</v>
      </c>
      <c r="F99" s="169">
        <v>852</v>
      </c>
      <c r="G99" s="170"/>
      <c r="H99" s="170"/>
      <c r="I99" s="170">
        <f t="shared" si="9"/>
        <v>0</v>
      </c>
      <c r="J99" s="168">
        <f t="shared" si="10"/>
        <v>417.48</v>
      </c>
      <c r="K99" s="1">
        <f t="shared" si="11"/>
        <v>0</v>
      </c>
      <c r="L99" s="1">
        <f t="shared" si="12"/>
        <v>0</v>
      </c>
      <c r="M99" s="1"/>
      <c r="N99" s="1">
        <v>0.49</v>
      </c>
      <c r="O99" s="1"/>
      <c r="P99" s="167"/>
      <c r="Q99" s="173"/>
      <c r="R99" s="173"/>
      <c r="S99" s="167"/>
      <c r="Z99">
        <v>0</v>
      </c>
    </row>
    <row r="100" spans="1:26" ht="24.95" customHeight="1">
      <c r="A100" s="171"/>
      <c r="B100" s="168" t="s">
        <v>1013</v>
      </c>
      <c r="C100" s="172" t="s">
        <v>1026</v>
      </c>
      <c r="D100" s="168" t="s">
        <v>929</v>
      </c>
      <c r="E100" s="168" t="s">
        <v>346</v>
      </c>
      <c r="F100" s="169">
        <v>40</v>
      </c>
      <c r="G100" s="170"/>
      <c r="H100" s="170"/>
      <c r="I100" s="170">
        <f t="shared" si="9"/>
        <v>0</v>
      </c>
      <c r="J100" s="168">
        <f t="shared" si="10"/>
        <v>19.600000000000001</v>
      </c>
      <c r="K100" s="1">
        <f t="shared" si="11"/>
        <v>0</v>
      </c>
      <c r="L100" s="1">
        <f t="shared" si="12"/>
        <v>0</v>
      </c>
      <c r="M100" s="1"/>
      <c r="N100" s="1">
        <v>0.49</v>
      </c>
      <c r="O100" s="1"/>
      <c r="P100" s="167"/>
      <c r="Q100" s="173"/>
      <c r="R100" s="173"/>
      <c r="S100" s="167"/>
      <c r="Z100">
        <v>0</v>
      </c>
    </row>
    <row r="101" spans="1:26" ht="24.95" customHeight="1">
      <c r="A101" s="171"/>
      <c r="B101" s="168" t="s">
        <v>1013</v>
      </c>
      <c r="C101" s="172" t="s">
        <v>1026</v>
      </c>
      <c r="D101" s="168" t="s">
        <v>931</v>
      </c>
      <c r="E101" s="168" t="s">
        <v>346</v>
      </c>
      <c r="F101" s="169">
        <v>182</v>
      </c>
      <c r="G101" s="170"/>
      <c r="H101" s="170"/>
      <c r="I101" s="170">
        <f t="shared" si="9"/>
        <v>0</v>
      </c>
      <c r="J101" s="168">
        <f t="shared" si="10"/>
        <v>87.36</v>
      </c>
      <c r="K101" s="1">
        <f t="shared" si="11"/>
        <v>0</v>
      </c>
      <c r="L101" s="1">
        <f t="shared" si="12"/>
        <v>0</v>
      </c>
      <c r="M101" s="1"/>
      <c r="N101" s="1">
        <v>0.48</v>
      </c>
      <c r="O101" s="1"/>
      <c r="P101" s="167"/>
      <c r="Q101" s="173"/>
      <c r="R101" s="173"/>
      <c r="S101" s="167"/>
      <c r="Z101">
        <v>0</v>
      </c>
    </row>
    <row r="102" spans="1:26" ht="24.95" customHeight="1">
      <c r="A102" s="171"/>
      <c r="B102" s="168" t="s">
        <v>1013</v>
      </c>
      <c r="C102" s="172" t="s">
        <v>1027</v>
      </c>
      <c r="D102" s="168" t="s">
        <v>933</v>
      </c>
      <c r="E102" s="168" t="s">
        <v>346</v>
      </c>
      <c r="F102" s="169">
        <v>37</v>
      </c>
      <c r="G102" s="170"/>
      <c r="H102" s="170"/>
      <c r="I102" s="170">
        <f t="shared" si="9"/>
        <v>0</v>
      </c>
      <c r="J102" s="168">
        <f t="shared" si="10"/>
        <v>66.599999999999994</v>
      </c>
      <c r="K102" s="1">
        <f t="shared" si="11"/>
        <v>0</v>
      </c>
      <c r="L102" s="1">
        <f t="shared" si="12"/>
        <v>0</v>
      </c>
      <c r="M102" s="1"/>
      <c r="N102" s="1">
        <v>1.8</v>
      </c>
      <c r="O102" s="1"/>
      <c r="P102" s="167"/>
      <c r="Q102" s="173"/>
      <c r="R102" s="173"/>
      <c r="S102" s="167"/>
      <c r="Z102">
        <v>0</v>
      </c>
    </row>
    <row r="103" spans="1:26" ht="24.95" customHeight="1">
      <c r="A103" s="171"/>
      <c r="B103" s="168" t="s">
        <v>1013</v>
      </c>
      <c r="C103" s="172" t="s">
        <v>1028</v>
      </c>
      <c r="D103" s="168" t="s">
        <v>935</v>
      </c>
      <c r="E103" s="168" t="s">
        <v>346</v>
      </c>
      <c r="F103" s="169">
        <v>18</v>
      </c>
      <c r="G103" s="170"/>
      <c r="H103" s="170"/>
      <c r="I103" s="170">
        <f t="shared" si="9"/>
        <v>0</v>
      </c>
      <c r="J103" s="168">
        <f t="shared" si="10"/>
        <v>37.08</v>
      </c>
      <c r="K103" s="1">
        <f t="shared" si="11"/>
        <v>0</v>
      </c>
      <c r="L103" s="1">
        <f t="shared" si="12"/>
        <v>0</v>
      </c>
      <c r="M103" s="1"/>
      <c r="N103" s="1">
        <v>2.06</v>
      </c>
      <c r="O103" s="1"/>
      <c r="P103" s="167"/>
      <c r="Q103" s="173"/>
      <c r="R103" s="173"/>
      <c r="S103" s="167"/>
      <c r="Z103">
        <v>0</v>
      </c>
    </row>
    <row r="104" spans="1:26" ht="24.95" customHeight="1">
      <c r="A104" s="171"/>
      <c r="B104" s="168" t="s">
        <v>1013</v>
      </c>
      <c r="C104" s="172" t="s">
        <v>1029</v>
      </c>
      <c r="D104" s="168" t="s">
        <v>937</v>
      </c>
      <c r="E104" s="168" t="s">
        <v>346</v>
      </c>
      <c r="F104" s="169">
        <v>3</v>
      </c>
      <c r="G104" s="170"/>
      <c r="H104" s="170"/>
      <c r="I104" s="170">
        <f t="shared" si="9"/>
        <v>0</v>
      </c>
      <c r="J104" s="168">
        <f t="shared" si="10"/>
        <v>6.96</v>
      </c>
      <c r="K104" s="1">
        <f t="shared" si="11"/>
        <v>0</v>
      </c>
      <c r="L104" s="1">
        <f t="shared" si="12"/>
        <v>0</v>
      </c>
      <c r="M104" s="1"/>
      <c r="N104" s="1">
        <v>2.3199999999999998</v>
      </c>
      <c r="O104" s="1"/>
      <c r="P104" s="167"/>
      <c r="Q104" s="173"/>
      <c r="R104" s="173"/>
      <c r="S104" s="167"/>
      <c r="Z104">
        <v>0</v>
      </c>
    </row>
    <row r="105" spans="1:26" ht="24.95" customHeight="1">
      <c r="A105" s="171"/>
      <c r="B105" s="168" t="s">
        <v>1013</v>
      </c>
      <c r="C105" s="172" t="s">
        <v>1030</v>
      </c>
      <c r="D105" s="168" t="s">
        <v>939</v>
      </c>
      <c r="E105" s="168" t="s">
        <v>346</v>
      </c>
      <c r="F105" s="169">
        <v>3</v>
      </c>
      <c r="G105" s="170"/>
      <c r="H105" s="170"/>
      <c r="I105" s="170">
        <f t="shared" si="9"/>
        <v>0</v>
      </c>
      <c r="J105" s="168">
        <f t="shared" si="10"/>
        <v>6</v>
      </c>
      <c r="K105" s="1">
        <f t="shared" si="11"/>
        <v>0</v>
      </c>
      <c r="L105" s="1">
        <f t="shared" si="12"/>
        <v>0</v>
      </c>
      <c r="M105" s="1"/>
      <c r="N105" s="1">
        <v>2</v>
      </c>
      <c r="O105" s="1"/>
      <c r="P105" s="167"/>
      <c r="Q105" s="173"/>
      <c r="R105" s="173"/>
      <c r="S105" s="167"/>
      <c r="Z105">
        <v>0</v>
      </c>
    </row>
    <row r="106" spans="1:26" ht="24.95" customHeight="1">
      <c r="A106" s="171"/>
      <c r="B106" s="168" t="s">
        <v>610</v>
      </c>
      <c r="C106" s="172" t="s">
        <v>1017</v>
      </c>
      <c r="D106" s="168" t="s">
        <v>1145</v>
      </c>
      <c r="E106" s="168" t="s">
        <v>346</v>
      </c>
      <c r="F106" s="169">
        <v>33</v>
      </c>
      <c r="G106" s="170"/>
      <c r="H106" s="170"/>
      <c r="I106" s="170">
        <f t="shared" si="9"/>
        <v>0</v>
      </c>
      <c r="J106" s="168">
        <f t="shared" si="10"/>
        <v>116.16</v>
      </c>
      <c r="K106" s="1">
        <f t="shared" si="11"/>
        <v>0</v>
      </c>
      <c r="L106" s="1">
        <f t="shared" si="12"/>
        <v>0</v>
      </c>
      <c r="M106" s="1"/>
      <c r="N106" s="1">
        <v>3.52</v>
      </c>
      <c r="O106" s="1"/>
      <c r="P106" s="167"/>
      <c r="Q106" s="173"/>
      <c r="R106" s="173"/>
      <c r="S106" s="167"/>
      <c r="Z106">
        <v>0</v>
      </c>
    </row>
    <row r="107" spans="1:26" ht="24.95" customHeight="1">
      <c r="A107" s="171"/>
      <c r="B107" s="168" t="s">
        <v>610</v>
      </c>
      <c r="C107" s="172" t="s">
        <v>1017</v>
      </c>
      <c r="D107" s="168" t="s">
        <v>943</v>
      </c>
      <c r="E107" s="168" t="s">
        <v>346</v>
      </c>
      <c r="F107" s="169">
        <v>32</v>
      </c>
      <c r="G107" s="170"/>
      <c r="H107" s="170"/>
      <c r="I107" s="170">
        <f t="shared" ref="I107:I138" si="13">ROUND(F107*(G107+H107),2)</f>
        <v>0</v>
      </c>
      <c r="J107" s="168">
        <f t="shared" ref="J107:J138" si="14">ROUND(F107*(N107),2)</f>
        <v>162.88</v>
      </c>
      <c r="K107" s="1">
        <f t="shared" ref="K107:K138" si="15">ROUND(F107*(O107),2)</f>
        <v>0</v>
      </c>
      <c r="L107" s="1">
        <f t="shared" si="12"/>
        <v>0</v>
      </c>
      <c r="M107" s="1"/>
      <c r="N107" s="1">
        <v>5.09</v>
      </c>
      <c r="O107" s="1"/>
      <c r="P107" s="167"/>
      <c r="Q107" s="173"/>
      <c r="R107" s="173"/>
      <c r="S107" s="167"/>
      <c r="Z107">
        <v>0</v>
      </c>
    </row>
    <row r="108" spans="1:26" ht="24.95" customHeight="1">
      <c r="A108" s="171"/>
      <c r="B108" s="168" t="s">
        <v>1013</v>
      </c>
      <c r="C108" s="172" t="s">
        <v>1031</v>
      </c>
      <c r="D108" s="168" t="s">
        <v>945</v>
      </c>
      <c r="E108" s="168" t="s">
        <v>346</v>
      </c>
      <c r="F108" s="169">
        <v>153</v>
      </c>
      <c r="G108" s="170"/>
      <c r="H108" s="170"/>
      <c r="I108" s="170">
        <f t="shared" si="13"/>
        <v>0</v>
      </c>
      <c r="J108" s="168">
        <f t="shared" si="14"/>
        <v>610.47</v>
      </c>
      <c r="K108" s="1">
        <f t="shared" si="15"/>
        <v>0</v>
      </c>
      <c r="L108" s="1">
        <f t="shared" si="12"/>
        <v>0</v>
      </c>
      <c r="M108" s="1"/>
      <c r="N108" s="1">
        <v>3.99</v>
      </c>
      <c r="O108" s="1"/>
      <c r="P108" s="167"/>
      <c r="Q108" s="173"/>
      <c r="R108" s="173"/>
      <c r="S108" s="167"/>
      <c r="Z108">
        <v>0</v>
      </c>
    </row>
    <row r="109" spans="1:26" ht="24.95" customHeight="1">
      <c r="A109" s="171"/>
      <c r="B109" s="168" t="s">
        <v>1013</v>
      </c>
      <c r="C109" s="172" t="s">
        <v>1032</v>
      </c>
      <c r="D109" s="168" t="s">
        <v>947</v>
      </c>
      <c r="E109" s="168" t="s">
        <v>346</v>
      </c>
      <c r="F109" s="169">
        <v>2</v>
      </c>
      <c r="G109" s="170"/>
      <c r="H109" s="170"/>
      <c r="I109" s="170">
        <f t="shared" si="13"/>
        <v>0</v>
      </c>
      <c r="J109" s="168">
        <f t="shared" si="14"/>
        <v>12.34</v>
      </c>
      <c r="K109" s="1">
        <f t="shared" si="15"/>
        <v>0</v>
      </c>
      <c r="L109" s="1">
        <f t="shared" si="12"/>
        <v>0</v>
      </c>
      <c r="M109" s="1"/>
      <c r="N109" s="1">
        <v>6.17</v>
      </c>
      <c r="O109" s="1"/>
      <c r="P109" s="167"/>
      <c r="Q109" s="173"/>
      <c r="R109" s="173"/>
      <c r="S109" s="167"/>
      <c r="Z109">
        <v>0</v>
      </c>
    </row>
    <row r="110" spans="1:26" ht="24.95" customHeight="1">
      <c r="A110" s="171"/>
      <c r="B110" s="168" t="s">
        <v>1013</v>
      </c>
      <c r="C110" s="172" t="s">
        <v>1033</v>
      </c>
      <c r="D110" s="168" t="s">
        <v>949</v>
      </c>
      <c r="E110" s="168" t="s">
        <v>346</v>
      </c>
      <c r="F110" s="169">
        <v>2</v>
      </c>
      <c r="G110" s="170"/>
      <c r="H110" s="170"/>
      <c r="I110" s="170">
        <f t="shared" si="13"/>
        <v>0</v>
      </c>
      <c r="J110" s="168">
        <f t="shared" si="14"/>
        <v>9.48</v>
      </c>
      <c r="K110" s="1">
        <f t="shared" si="15"/>
        <v>0</v>
      </c>
      <c r="L110" s="1">
        <f t="shared" si="12"/>
        <v>0</v>
      </c>
      <c r="M110" s="1"/>
      <c r="N110" s="1">
        <v>4.74</v>
      </c>
      <c r="O110" s="1"/>
      <c r="P110" s="167"/>
      <c r="Q110" s="173"/>
      <c r="R110" s="173"/>
      <c r="S110" s="167"/>
      <c r="Z110">
        <v>0</v>
      </c>
    </row>
    <row r="111" spans="1:26" ht="24.95" customHeight="1">
      <c r="A111" s="171"/>
      <c r="B111" s="168" t="s">
        <v>1013</v>
      </c>
      <c r="C111" s="172" t="s">
        <v>1034</v>
      </c>
      <c r="D111" s="168" t="s">
        <v>951</v>
      </c>
      <c r="E111" s="168" t="s">
        <v>346</v>
      </c>
      <c r="F111" s="169">
        <v>214</v>
      </c>
      <c r="G111" s="170"/>
      <c r="H111" s="170"/>
      <c r="I111" s="170">
        <f t="shared" si="13"/>
        <v>0</v>
      </c>
      <c r="J111" s="168">
        <f t="shared" si="14"/>
        <v>207.58</v>
      </c>
      <c r="K111" s="1">
        <f t="shared" si="15"/>
        <v>0</v>
      </c>
      <c r="L111" s="1">
        <f t="shared" si="12"/>
        <v>0</v>
      </c>
      <c r="M111" s="1"/>
      <c r="N111" s="1">
        <v>0.97</v>
      </c>
      <c r="O111" s="1"/>
      <c r="P111" s="167"/>
      <c r="Q111" s="173"/>
      <c r="R111" s="173"/>
      <c r="S111" s="167"/>
      <c r="Z111">
        <v>0</v>
      </c>
    </row>
    <row r="112" spans="1:26" ht="24.95" customHeight="1">
      <c r="A112" s="171"/>
      <c r="B112" s="168" t="s">
        <v>1013</v>
      </c>
      <c r="C112" s="172" t="s">
        <v>1035</v>
      </c>
      <c r="D112" s="168" t="s">
        <v>953</v>
      </c>
      <c r="E112" s="168" t="s">
        <v>346</v>
      </c>
      <c r="F112" s="169">
        <v>150</v>
      </c>
      <c r="G112" s="170"/>
      <c r="H112" s="170"/>
      <c r="I112" s="170">
        <f t="shared" si="13"/>
        <v>0</v>
      </c>
      <c r="J112" s="168">
        <f t="shared" si="14"/>
        <v>393</v>
      </c>
      <c r="K112" s="1">
        <f t="shared" si="15"/>
        <v>0</v>
      </c>
      <c r="L112" s="1">
        <f t="shared" si="12"/>
        <v>0</v>
      </c>
      <c r="M112" s="1"/>
      <c r="N112" s="1">
        <v>2.62</v>
      </c>
      <c r="O112" s="1"/>
      <c r="P112" s="167"/>
      <c r="Q112" s="173"/>
      <c r="R112" s="173"/>
      <c r="S112" s="167"/>
      <c r="Z112">
        <v>0</v>
      </c>
    </row>
    <row r="113" spans="1:26" ht="24.95" customHeight="1">
      <c r="A113" s="171"/>
      <c r="B113" s="168" t="s">
        <v>1013</v>
      </c>
      <c r="C113" s="172" t="s">
        <v>1036</v>
      </c>
      <c r="D113" s="168" t="s">
        <v>955</v>
      </c>
      <c r="E113" s="168" t="s">
        <v>346</v>
      </c>
      <c r="F113" s="169">
        <v>120</v>
      </c>
      <c r="G113" s="170"/>
      <c r="H113" s="170"/>
      <c r="I113" s="170">
        <f t="shared" si="13"/>
        <v>0</v>
      </c>
      <c r="J113" s="168">
        <f t="shared" si="14"/>
        <v>32.4</v>
      </c>
      <c r="K113" s="1">
        <f t="shared" si="15"/>
        <v>0</v>
      </c>
      <c r="L113" s="1">
        <f t="shared" si="12"/>
        <v>0</v>
      </c>
      <c r="M113" s="1"/>
      <c r="N113" s="1">
        <v>0.27</v>
      </c>
      <c r="O113" s="1"/>
      <c r="P113" s="167"/>
      <c r="Q113" s="173"/>
      <c r="R113" s="173"/>
      <c r="S113" s="167"/>
      <c r="Z113">
        <v>0</v>
      </c>
    </row>
    <row r="114" spans="1:26" ht="24.95" customHeight="1">
      <c r="A114" s="171"/>
      <c r="B114" s="168" t="s">
        <v>1013</v>
      </c>
      <c r="C114" s="172" t="s">
        <v>1037</v>
      </c>
      <c r="D114" s="168" t="s">
        <v>957</v>
      </c>
      <c r="E114" s="168" t="s">
        <v>346</v>
      </c>
      <c r="F114" s="169">
        <v>700</v>
      </c>
      <c r="G114" s="170"/>
      <c r="H114" s="170"/>
      <c r="I114" s="170">
        <f t="shared" si="13"/>
        <v>0</v>
      </c>
      <c r="J114" s="168">
        <f t="shared" si="14"/>
        <v>504</v>
      </c>
      <c r="K114" s="1">
        <f t="shared" si="15"/>
        <v>0</v>
      </c>
      <c r="L114" s="1">
        <f t="shared" si="12"/>
        <v>0</v>
      </c>
      <c r="M114" s="1"/>
      <c r="N114" s="1">
        <v>0.72</v>
      </c>
      <c r="O114" s="1"/>
      <c r="P114" s="167"/>
      <c r="Q114" s="173"/>
      <c r="R114" s="173"/>
      <c r="S114" s="167"/>
      <c r="Z114">
        <v>0</v>
      </c>
    </row>
    <row r="115" spans="1:26" ht="24.95" customHeight="1">
      <c r="A115" s="171"/>
      <c r="B115" s="168" t="s">
        <v>610</v>
      </c>
      <c r="C115" s="172" t="s">
        <v>1038</v>
      </c>
      <c r="D115" s="168" t="s">
        <v>959</v>
      </c>
      <c r="E115" s="168" t="s">
        <v>111</v>
      </c>
      <c r="F115" s="169">
        <v>1800</v>
      </c>
      <c r="G115" s="170"/>
      <c r="H115" s="170"/>
      <c r="I115" s="170">
        <f t="shared" si="13"/>
        <v>0</v>
      </c>
      <c r="J115" s="168">
        <f t="shared" si="14"/>
        <v>2016</v>
      </c>
      <c r="K115" s="1">
        <f t="shared" si="15"/>
        <v>0</v>
      </c>
      <c r="L115" s="1">
        <f t="shared" si="12"/>
        <v>0</v>
      </c>
      <c r="M115" s="1"/>
      <c r="N115" s="1">
        <v>1.1200000000000001</v>
      </c>
      <c r="O115" s="1"/>
      <c r="P115" s="167"/>
      <c r="Q115" s="173"/>
      <c r="R115" s="173"/>
      <c r="S115" s="167"/>
      <c r="Z115">
        <v>0</v>
      </c>
    </row>
    <row r="116" spans="1:26" ht="24.95" customHeight="1">
      <c r="A116" s="171"/>
      <c r="B116" s="168" t="s">
        <v>610</v>
      </c>
      <c r="C116" s="172" t="s">
        <v>1039</v>
      </c>
      <c r="D116" s="168" t="s">
        <v>961</v>
      </c>
      <c r="E116" s="168" t="s">
        <v>267</v>
      </c>
      <c r="F116" s="169">
        <v>6</v>
      </c>
      <c r="G116" s="170"/>
      <c r="H116" s="170"/>
      <c r="I116" s="170">
        <f t="shared" si="13"/>
        <v>0</v>
      </c>
      <c r="J116" s="168">
        <f t="shared" si="14"/>
        <v>1341.96</v>
      </c>
      <c r="K116" s="1">
        <f t="shared" si="15"/>
        <v>0</v>
      </c>
      <c r="L116" s="1">
        <f t="shared" si="12"/>
        <v>0</v>
      </c>
      <c r="M116" s="1"/>
      <c r="N116" s="1">
        <v>223.66</v>
      </c>
      <c r="O116" s="1"/>
      <c r="P116" s="167"/>
      <c r="Q116" s="173"/>
      <c r="R116" s="173"/>
      <c r="S116" s="167"/>
      <c r="Z116">
        <v>0</v>
      </c>
    </row>
    <row r="117" spans="1:26" ht="24.95" customHeight="1">
      <c r="A117" s="171"/>
      <c r="B117" s="168" t="s">
        <v>610</v>
      </c>
      <c r="C117" s="172" t="s">
        <v>1017</v>
      </c>
      <c r="D117" s="168" t="s">
        <v>1040</v>
      </c>
      <c r="E117" s="168" t="s">
        <v>790</v>
      </c>
      <c r="F117" s="169">
        <v>223</v>
      </c>
      <c r="G117" s="170"/>
      <c r="H117" s="170"/>
      <c r="I117" s="170">
        <f t="shared" si="13"/>
        <v>0</v>
      </c>
      <c r="J117" s="168">
        <f t="shared" si="14"/>
        <v>3345</v>
      </c>
      <c r="K117" s="1">
        <f t="shared" si="15"/>
        <v>0</v>
      </c>
      <c r="L117" s="1">
        <f t="shared" si="12"/>
        <v>0</v>
      </c>
      <c r="M117" s="1"/>
      <c r="N117" s="1">
        <v>15</v>
      </c>
      <c r="O117" s="1"/>
      <c r="P117" s="167"/>
      <c r="Q117" s="173"/>
      <c r="R117" s="173"/>
      <c r="S117" s="167"/>
      <c r="Z117">
        <v>0</v>
      </c>
    </row>
    <row r="118" spans="1:26" ht="24.95" customHeight="1">
      <c r="A118" s="171"/>
      <c r="B118" s="168" t="s">
        <v>1013</v>
      </c>
      <c r="C118" s="172" t="s">
        <v>1041</v>
      </c>
      <c r="D118" s="168" t="s">
        <v>1042</v>
      </c>
      <c r="E118" s="168" t="s">
        <v>346</v>
      </c>
      <c r="F118" s="169">
        <v>642</v>
      </c>
      <c r="G118" s="170"/>
      <c r="H118" s="170"/>
      <c r="I118" s="170">
        <f t="shared" si="13"/>
        <v>0</v>
      </c>
      <c r="J118" s="168">
        <f t="shared" si="14"/>
        <v>455.82</v>
      </c>
      <c r="K118" s="1">
        <f t="shared" si="15"/>
        <v>0</v>
      </c>
      <c r="L118" s="1">
        <f t="shared" si="12"/>
        <v>0</v>
      </c>
      <c r="M118" s="1"/>
      <c r="N118" s="1">
        <v>0.71</v>
      </c>
      <c r="O118" s="1"/>
      <c r="P118" s="167"/>
      <c r="Q118" s="173"/>
      <c r="R118" s="173"/>
      <c r="S118" s="167"/>
      <c r="Z118">
        <v>0</v>
      </c>
    </row>
    <row r="119" spans="1:26" ht="24.95" customHeight="1">
      <c r="A119" s="171"/>
      <c r="B119" s="168" t="s">
        <v>1013</v>
      </c>
      <c r="C119" s="172" t="s">
        <v>1043</v>
      </c>
      <c r="D119" s="168" t="s">
        <v>1044</v>
      </c>
      <c r="E119" s="168" t="s">
        <v>346</v>
      </c>
      <c r="F119" s="169">
        <v>40</v>
      </c>
      <c r="G119" s="170"/>
      <c r="H119" s="170"/>
      <c r="I119" s="170">
        <f t="shared" si="13"/>
        <v>0</v>
      </c>
      <c r="J119" s="168">
        <f t="shared" si="14"/>
        <v>40</v>
      </c>
      <c r="K119" s="1">
        <f t="shared" si="15"/>
        <v>0</v>
      </c>
      <c r="L119" s="1">
        <f t="shared" si="12"/>
        <v>0</v>
      </c>
      <c r="M119" s="1"/>
      <c r="N119" s="1">
        <v>1</v>
      </c>
      <c r="O119" s="1"/>
      <c r="P119" s="167"/>
      <c r="Q119" s="173"/>
      <c r="R119" s="173"/>
      <c r="S119" s="167"/>
      <c r="Z119">
        <v>0</v>
      </c>
    </row>
    <row r="120" spans="1:26" ht="24.95" customHeight="1">
      <c r="A120" s="171"/>
      <c r="B120" s="168" t="s">
        <v>1013</v>
      </c>
      <c r="C120" s="172" t="s">
        <v>1045</v>
      </c>
      <c r="D120" s="168" t="s">
        <v>1046</v>
      </c>
      <c r="E120" s="168"/>
      <c r="F120" s="169">
        <v>16</v>
      </c>
      <c r="G120" s="170"/>
      <c r="H120" s="170"/>
      <c r="I120" s="170">
        <f t="shared" si="13"/>
        <v>0</v>
      </c>
      <c r="J120" s="168">
        <f t="shared" si="14"/>
        <v>34.880000000000003</v>
      </c>
      <c r="K120" s="1">
        <f t="shared" si="15"/>
        <v>0</v>
      </c>
      <c r="L120" s="1">
        <f t="shared" si="12"/>
        <v>0</v>
      </c>
      <c r="M120" s="1"/>
      <c r="N120" s="1">
        <v>2.1800000000000002</v>
      </c>
      <c r="O120" s="1"/>
      <c r="P120" s="167"/>
      <c r="Q120" s="173"/>
      <c r="R120" s="173"/>
      <c r="S120" s="167"/>
      <c r="Z120">
        <v>0</v>
      </c>
    </row>
    <row r="121" spans="1:26" ht="24.95" customHeight="1">
      <c r="A121" s="171"/>
      <c r="B121" s="168" t="s">
        <v>610</v>
      </c>
      <c r="C121" s="172" t="s">
        <v>1047</v>
      </c>
      <c r="D121" s="168" t="s">
        <v>1048</v>
      </c>
      <c r="E121" s="168" t="s">
        <v>346</v>
      </c>
      <c r="F121" s="169">
        <v>65</v>
      </c>
      <c r="G121" s="170"/>
      <c r="H121" s="170"/>
      <c r="I121" s="170">
        <f t="shared" si="13"/>
        <v>0</v>
      </c>
      <c r="J121" s="168">
        <f t="shared" si="14"/>
        <v>717.6</v>
      </c>
      <c r="K121" s="1">
        <f t="shared" si="15"/>
        <v>0</v>
      </c>
      <c r="L121" s="1">
        <f t="shared" si="12"/>
        <v>0</v>
      </c>
      <c r="M121" s="1"/>
      <c r="N121" s="1">
        <v>11.04</v>
      </c>
      <c r="O121" s="1"/>
      <c r="P121" s="167"/>
      <c r="Q121" s="173"/>
      <c r="R121" s="173"/>
      <c r="S121" s="167"/>
      <c r="Z121">
        <v>0</v>
      </c>
    </row>
    <row r="122" spans="1:26" ht="24.95" customHeight="1">
      <c r="A122" s="171"/>
      <c r="B122" s="168" t="s">
        <v>610</v>
      </c>
      <c r="C122" s="172" t="s">
        <v>1049</v>
      </c>
      <c r="D122" s="168" t="s">
        <v>1050</v>
      </c>
      <c r="E122" s="168" t="s">
        <v>111</v>
      </c>
      <c r="F122" s="169">
        <v>2107</v>
      </c>
      <c r="G122" s="170"/>
      <c r="H122" s="170"/>
      <c r="I122" s="170">
        <f t="shared" si="13"/>
        <v>0</v>
      </c>
      <c r="J122" s="168">
        <f t="shared" si="14"/>
        <v>7816.97</v>
      </c>
      <c r="K122" s="1">
        <f t="shared" si="15"/>
        <v>0</v>
      </c>
      <c r="L122" s="1">
        <f t="shared" si="12"/>
        <v>0</v>
      </c>
      <c r="M122" s="1"/>
      <c r="N122" s="1">
        <v>3.71</v>
      </c>
      <c r="O122" s="1"/>
      <c r="P122" s="167"/>
      <c r="Q122" s="173"/>
      <c r="R122" s="173"/>
      <c r="S122" s="167"/>
      <c r="Z122">
        <v>0</v>
      </c>
    </row>
    <row r="123" spans="1:26" ht="24.95" customHeight="1">
      <c r="A123" s="171"/>
      <c r="B123" s="168" t="s">
        <v>438</v>
      </c>
      <c r="C123" s="172" t="s">
        <v>1051</v>
      </c>
      <c r="D123" s="168" t="s">
        <v>1052</v>
      </c>
      <c r="E123" s="168" t="s">
        <v>1053</v>
      </c>
      <c r="F123" s="169">
        <v>1</v>
      </c>
      <c r="G123" s="170"/>
      <c r="H123" s="170"/>
      <c r="I123" s="170">
        <f t="shared" si="13"/>
        <v>0</v>
      </c>
      <c r="J123" s="168">
        <f t="shared" si="14"/>
        <v>2800</v>
      </c>
      <c r="K123" s="1">
        <f t="shared" si="15"/>
        <v>0</v>
      </c>
      <c r="L123" s="1"/>
      <c r="M123" s="1">
        <f>ROUND(F123*(H123),2)</f>
        <v>0</v>
      </c>
      <c r="N123" s="1">
        <v>2800</v>
      </c>
      <c r="O123" s="1"/>
      <c r="P123" s="167"/>
      <c r="Q123" s="173"/>
      <c r="R123" s="173"/>
      <c r="S123" s="167"/>
      <c r="Z123">
        <v>0</v>
      </c>
    </row>
    <row r="124" spans="1:26" ht="24.95" customHeight="1">
      <c r="A124" s="171"/>
      <c r="B124" s="168" t="s">
        <v>1013</v>
      </c>
      <c r="C124" s="172" t="s">
        <v>1054</v>
      </c>
      <c r="D124" s="168" t="s">
        <v>965</v>
      </c>
      <c r="E124" s="168" t="s">
        <v>111</v>
      </c>
      <c r="F124" s="169">
        <v>51</v>
      </c>
      <c r="G124" s="170"/>
      <c r="H124" s="170"/>
      <c r="I124" s="170">
        <f t="shared" si="13"/>
        <v>0</v>
      </c>
      <c r="J124" s="168">
        <f t="shared" si="14"/>
        <v>49.47</v>
      </c>
      <c r="K124" s="1">
        <f t="shared" si="15"/>
        <v>0</v>
      </c>
      <c r="L124" s="1">
        <f t="shared" ref="L124:L140" si="16">ROUND(F124*(G124),2)</f>
        <v>0</v>
      </c>
      <c r="M124" s="1"/>
      <c r="N124" s="1">
        <v>0.97</v>
      </c>
      <c r="O124" s="1"/>
      <c r="P124" s="167"/>
      <c r="Q124" s="173"/>
      <c r="R124" s="173"/>
      <c r="S124" s="167"/>
      <c r="Z124">
        <v>0</v>
      </c>
    </row>
    <row r="125" spans="1:26" ht="24.95" customHeight="1">
      <c r="A125" s="171"/>
      <c r="B125" s="168" t="s">
        <v>1013</v>
      </c>
      <c r="C125" s="172" t="s">
        <v>1055</v>
      </c>
      <c r="D125" s="168" t="s">
        <v>967</v>
      </c>
      <c r="E125" s="168" t="s">
        <v>111</v>
      </c>
      <c r="F125" s="169">
        <v>399</v>
      </c>
      <c r="G125" s="170"/>
      <c r="H125" s="170"/>
      <c r="I125" s="170">
        <f t="shared" si="13"/>
        <v>0</v>
      </c>
      <c r="J125" s="168">
        <f t="shared" si="14"/>
        <v>646.38</v>
      </c>
      <c r="K125" s="1">
        <f t="shared" si="15"/>
        <v>0</v>
      </c>
      <c r="L125" s="1">
        <f t="shared" si="16"/>
        <v>0</v>
      </c>
      <c r="M125" s="1"/>
      <c r="N125" s="1">
        <v>1.62</v>
      </c>
      <c r="O125" s="1"/>
      <c r="P125" s="167"/>
      <c r="Q125" s="173"/>
      <c r="R125" s="173"/>
      <c r="S125" s="167"/>
      <c r="Z125">
        <v>0</v>
      </c>
    </row>
    <row r="126" spans="1:26" ht="24.95" customHeight="1">
      <c r="A126" s="171"/>
      <c r="B126" s="168" t="s">
        <v>1013</v>
      </c>
      <c r="C126" s="172" t="s">
        <v>1056</v>
      </c>
      <c r="D126" s="168" t="s">
        <v>969</v>
      </c>
      <c r="E126" s="168" t="s">
        <v>346</v>
      </c>
      <c r="F126" s="169">
        <v>126</v>
      </c>
      <c r="G126" s="170"/>
      <c r="H126" s="170"/>
      <c r="I126" s="170">
        <f t="shared" si="13"/>
        <v>0</v>
      </c>
      <c r="J126" s="168">
        <f t="shared" si="14"/>
        <v>191.52</v>
      </c>
      <c r="K126" s="1">
        <f t="shared" si="15"/>
        <v>0</v>
      </c>
      <c r="L126" s="1">
        <f t="shared" si="16"/>
        <v>0</v>
      </c>
      <c r="M126" s="1"/>
      <c r="N126" s="1">
        <v>1.52</v>
      </c>
      <c r="O126" s="1"/>
      <c r="P126" s="167"/>
      <c r="Q126" s="173"/>
      <c r="R126" s="173"/>
      <c r="S126" s="167"/>
      <c r="Z126">
        <v>0</v>
      </c>
    </row>
    <row r="127" spans="1:26" ht="24.95" customHeight="1">
      <c r="A127" s="171"/>
      <c r="B127" s="168" t="s">
        <v>1013</v>
      </c>
      <c r="C127" s="172" t="s">
        <v>1057</v>
      </c>
      <c r="D127" s="168" t="s">
        <v>971</v>
      </c>
      <c r="E127" s="168" t="s">
        <v>346</v>
      </c>
      <c r="F127" s="169">
        <v>19</v>
      </c>
      <c r="G127" s="170"/>
      <c r="H127" s="170"/>
      <c r="I127" s="170">
        <f t="shared" si="13"/>
        <v>0</v>
      </c>
      <c r="J127" s="168">
        <f t="shared" si="14"/>
        <v>41.04</v>
      </c>
      <c r="K127" s="1">
        <f t="shared" si="15"/>
        <v>0</v>
      </c>
      <c r="L127" s="1">
        <f t="shared" si="16"/>
        <v>0</v>
      </c>
      <c r="M127" s="1"/>
      <c r="N127" s="1">
        <v>2.16</v>
      </c>
      <c r="O127" s="1"/>
      <c r="P127" s="167"/>
      <c r="Q127" s="173"/>
      <c r="R127" s="173"/>
      <c r="S127" s="167"/>
      <c r="Z127">
        <v>0</v>
      </c>
    </row>
    <row r="128" spans="1:26" ht="24.95" customHeight="1">
      <c r="A128" s="171"/>
      <c r="B128" s="168" t="s">
        <v>1013</v>
      </c>
      <c r="C128" s="172" t="s">
        <v>1058</v>
      </c>
      <c r="D128" s="168" t="s">
        <v>973</v>
      </c>
      <c r="E128" s="168" t="s">
        <v>346</v>
      </c>
      <c r="F128" s="169">
        <v>13</v>
      </c>
      <c r="G128" s="170"/>
      <c r="H128" s="170"/>
      <c r="I128" s="170">
        <f t="shared" si="13"/>
        <v>0</v>
      </c>
      <c r="J128" s="168">
        <f t="shared" si="14"/>
        <v>28.08</v>
      </c>
      <c r="K128" s="1">
        <f t="shared" si="15"/>
        <v>0</v>
      </c>
      <c r="L128" s="1">
        <f t="shared" si="16"/>
        <v>0</v>
      </c>
      <c r="M128" s="1"/>
      <c r="N128" s="1">
        <v>2.16</v>
      </c>
      <c r="O128" s="1"/>
      <c r="P128" s="167"/>
      <c r="Q128" s="173"/>
      <c r="R128" s="173"/>
      <c r="S128" s="167"/>
      <c r="Z128">
        <v>0</v>
      </c>
    </row>
    <row r="129" spans="1:26" ht="24.95" customHeight="1">
      <c r="A129" s="171"/>
      <c r="B129" s="168" t="s">
        <v>1013</v>
      </c>
      <c r="C129" s="172" t="s">
        <v>1059</v>
      </c>
      <c r="D129" s="168" t="s">
        <v>975</v>
      </c>
      <c r="E129" s="168" t="s">
        <v>346</v>
      </c>
      <c r="F129" s="169">
        <v>12</v>
      </c>
      <c r="G129" s="170"/>
      <c r="H129" s="170"/>
      <c r="I129" s="170">
        <f t="shared" si="13"/>
        <v>0</v>
      </c>
      <c r="J129" s="168">
        <f t="shared" si="14"/>
        <v>25.92</v>
      </c>
      <c r="K129" s="1">
        <f t="shared" si="15"/>
        <v>0</v>
      </c>
      <c r="L129" s="1">
        <f t="shared" si="16"/>
        <v>0</v>
      </c>
      <c r="M129" s="1"/>
      <c r="N129" s="1">
        <v>2.16</v>
      </c>
      <c r="O129" s="1"/>
      <c r="P129" s="167"/>
      <c r="Q129" s="173"/>
      <c r="R129" s="173"/>
      <c r="S129" s="167"/>
      <c r="Z129">
        <v>0</v>
      </c>
    </row>
    <row r="130" spans="1:26" ht="24.95" customHeight="1">
      <c r="A130" s="171"/>
      <c r="B130" s="168" t="s">
        <v>1013</v>
      </c>
      <c r="C130" s="172" t="s">
        <v>1060</v>
      </c>
      <c r="D130" s="168" t="s">
        <v>977</v>
      </c>
      <c r="E130" s="168" t="s">
        <v>346</v>
      </c>
      <c r="F130" s="169">
        <v>295</v>
      </c>
      <c r="G130" s="170"/>
      <c r="H130" s="170"/>
      <c r="I130" s="170">
        <f t="shared" si="13"/>
        <v>0</v>
      </c>
      <c r="J130" s="168">
        <f t="shared" si="14"/>
        <v>221.25</v>
      </c>
      <c r="K130" s="1">
        <f t="shared" si="15"/>
        <v>0</v>
      </c>
      <c r="L130" s="1">
        <f t="shared" si="16"/>
        <v>0</v>
      </c>
      <c r="M130" s="1"/>
      <c r="N130" s="1">
        <v>0.75</v>
      </c>
      <c r="O130" s="1"/>
      <c r="P130" s="167"/>
      <c r="Q130" s="173"/>
      <c r="R130" s="173"/>
      <c r="S130" s="167"/>
      <c r="Z130">
        <v>0</v>
      </c>
    </row>
    <row r="131" spans="1:26" ht="24.95" customHeight="1">
      <c r="A131" s="171"/>
      <c r="B131" s="168" t="s">
        <v>1013</v>
      </c>
      <c r="C131" s="172" t="s">
        <v>1061</v>
      </c>
      <c r="D131" s="168" t="s">
        <v>979</v>
      </c>
      <c r="E131" s="168" t="s">
        <v>346</v>
      </c>
      <c r="F131" s="169">
        <v>134</v>
      </c>
      <c r="G131" s="170"/>
      <c r="H131" s="170"/>
      <c r="I131" s="170">
        <f t="shared" si="13"/>
        <v>0</v>
      </c>
      <c r="J131" s="168">
        <f t="shared" si="14"/>
        <v>289.44</v>
      </c>
      <c r="K131" s="1">
        <f t="shared" si="15"/>
        <v>0</v>
      </c>
      <c r="L131" s="1">
        <f t="shared" si="16"/>
        <v>0</v>
      </c>
      <c r="M131" s="1"/>
      <c r="N131" s="1">
        <v>2.16</v>
      </c>
      <c r="O131" s="1"/>
      <c r="P131" s="167"/>
      <c r="Q131" s="173"/>
      <c r="R131" s="173"/>
      <c r="S131" s="167"/>
      <c r="Z131">
        <v>0</v>
      </c>
    </row>
    <row r="132" spans="1:26" ht="24.95" customHeight="1">
      <c r="A132" s="171"/>
      <c r="B132" s="168" t="s">
        <v>1013</v>
      </c>
      <c r="C132" s="172" t="s">
        <v>1062</v>
      </c>
      <c r="D132" s="168" t="s">
        <v>981</v>
      </c>
      <c r="E132" s="168" t="s">
        <v>346</v>
      </c>
      <c r="F132" s="169">
        <v>15</v>
      </c>
      <c r="G132" s="170"/>
      <c r="H132" s="170"/>
      <c r="I132" s="170">
        <f t="shared" si="13"/>
        <v>0</v>
      </c>
      <c r="J132" s="168">
        <f t="shared" si="14"/>
        <v>93.75</v>
      </c>
      <c r="K132" s="1">
        <f t="shared" si="15"/>
        <v>0</v>
      </c>
      <c r="L132" s="1">
        <f t="shared" si="16"/>
        <v>0</v>
      </c>
      <c r="M132" s="1"/>
      <c r="N132" s="1">
        <v>6.25</v>
      </c>
      <c r="O132" s="1"/>
      <c r="P132" s="167"/>
      <c r="Q132" s="173"/>
      <c r="R132" s="173"/>
      <c r="S132" s="167"/>
      <c r="Z132">
        <v>0</v>
      </c>
    </row>
    <row r="133" spans="1:26" ht="24.95" customHeight="1">
      <c r="A133" s="171"/>
      <c r="B133" s="168" t="s">
        <v>610</v>
      </c>
      <c r="C133" s="172" t="s">
        <v>1063</v>
      </c>
      <c r="D133" s="168" t="s">
        <v>983</v>
      </c>
      <c r="E133" s="168" t="s">
        <v>346</v>
      </c>
      <c r="F133" s="169">
        <v>14</v>
      </c>
      <c r="G133" s="170"/>
      <c r="H133" s="170"/>
      <c r="I133" s="170">
        <f t="shared" si="13"/>
        <v>0</v>
      </c>
      <c r="J133" s="168">
        <f t="shared" si="14"/>
        <v>100.52</v>
      </c>
      <c r="K133" s="1">
        <f t="shared" si="15"/>
        <v>0</v>
      </c>
      <c r="L133" s="1">
        <f t="shared" si="16"/>
        <v>0</v>
      </c>
      <c r="M133" s="1"/>
      <c r="N133" s="1">
        <v>7.18</v>
      </c>
      <c r="O133" s="1"/>
      <c r="P133" s="167"/>
      <c r="Q133" s="173"/>
      <c r="R133" s="173"/>
      <c r="S133" s="167"/>
      <c r="Z133">
        <v>0</v>
      </c>
    </row>
    <row r="134" spans="1:26" ht="24.95" customHeight="1">
      <c r="A134" s="171"/>
      <c r="B134" s="168" t="s">
        <v>1013</v>
      </c>
      <c r="C134" s="172" t="s">
        <v>1064</v>
      </c>
      <c r="D134" s="168" t="s">
        <v>985</v>
      </c>
      <c r="E134" s="168" t="s">
        <v>346</v>
      </c>
      <c r="F134" s="169">
        <v>2</v>
      </c>
      <c r="G134" s="170"/>
      <c r="H134" s="170"/>
      <c r="I134" s="170">
        <f t="shared" si="13"/>
        <v>0</v>
      </c>
      <c r="J134" s="168">
        <f t="shared" si="14"/>
        <v>14.36</v>
      </c>
      <c r="K134" s="1">
        <f t="shared" si="15"/>
        <v>0</v>
      </c>
      <c r="L134" s="1">
        <f t="shared" si="16"/>
        <v>0</v>
      </c>
      <c r="M134" s="1"/>
      <c r="N134" s="1">
        <v>7.18</v>
      </c>
      <c r="O134" s="1"/>
      <c r="P134" s="167"/>
      <c r="Q134" s="173"/>
      <c r="R134" s="173"/>
      <c r="S134" s="167"/>
      <c r="Z134">
        <v>0</v>
      </c>
    </row>
    <row r="135" spans="1:26" ht="24.95" customHeight="1">
      <c r="A135" s="171"/>
      <c r="B135" s="168" t="s">
        <v>1013</v>
      </c>
      <c r="C135" s="172" t="s">
        <v>1065</v>
      </c>
      <c r="D135" s="168" t="s">
        <v>987</v>
      </c>
      <c r="E135" s="168" t="s">
        <v>111</v>
      </c>
      <c r="F135" s="169">
        <v>104</v>
      </c>
      <c r="G135" s="170"/>
      <c r="H135" s="170"/>
      <c r="I135" s="170">
        <f t="shared" si="13"/>
        <v>0</v>
      </c>
      <c r="J135" s="168">
        <f t="shared" si="14"/>
        <v>116.48</v>
      </c>
      <c r="K135" s="1">
        <f t="shared" si="15"/>
        <v>0</v>
      </c>
      <c r="L135" s="1">
        <f t="shared" si="16"/>
        <v>0</v>
      </c>
      <c r="M135" s="1"/>
      <c r="N135" s="1">
        <v>1.1200000000000001</v>
      </c>
      <c r="O135" s="1"/>
      <c r="P135" s="167"/>
      <c r="Q135" s="173"/>
      <c r="R135" s="173"/>
      <c r="S135" s="167"/>
      <c r="Z135">
        <v>0</v>
      </c>
    </row>
    <row r="136" spans="1:26" ht="24.95" customHeight="1">
      <c r="A136" s="171"/>
      <c r="B136" s="168" t="s">
        <v>1013</v>
      </c>
      <c r="C136" s="172" t="s">
        <v>1066</v>
      </c>
      <c r="D136" s="168" t="s">
        <v>991</v>
      </c>
      <c r="E136" s="168" t="s">
        <v>346</v>
      </c>
      <c r="F136" s="169">
        <v>13</v>
      </c>
      <c r="G136" s="170"/>
      <c r="H136" s="170"/>
      <c r="I136" s="170">
        <f t="shared" si="13"/>
        <v>0</v>
      </c>
      <c r="J136" s="168">
        <f t="shared" si="14"/>
        <v>103.22</v>
      </c>
      <c r="K136" s="1">
        <f t="shared" si="15"/>
        <v>0</v>
      </c>
      <c r="L136" s="1">
        <f t="shared" si="16"/>
        <v>0</v>
      </c>
      <c r="M136" s="1"/>
      <c r="N136" s="1">
        <v>7.9399999999999995</v>
      </c>
      <c r="O136" s="1"/>
      <c r="P136" s="167"/>
      <c r="Q136" s="173"/>
      <c r="R136" s="173"/>
      <c r="S136" s="167"/>
      <c r="Z136">
        <v>0</v>
      </c>
    </row>
    <row r="137" spans="1:26" ht="24.95" customHeight="1">
      <c r="A137" s="171"/>
      <c r="B137" s="168" t="s">
        <v>1013</v>
      </c>
      <c r="C137" s="172" t="s">
        <v>1067</v>
      </c>
      <c r="D137" s="168" t="s">
        <v>993</v>
      </c>
      <c r="E137" s="168" t="s">
        <v>346</v>
      </c>
      <c r="F137" s="169">
        <v>52</v>
      </c>
      <c r="G137" s="170"/>
      <c r="H137" s="170"/>
      <c r="I137" s="170">
        <f t="shared" si="13"/>
        <v>0</v>
      </c>
      <c r="J137" s="168">
        <f t="shared" si="14"/>
        <v>640.12</v>
      </c>
      <c r="K137" s="1">
        <f t="shared" si="15"/>
        <v>0</v>
      </c>
      <c r="L137" s="1">
        <f t="shared" si="16"/>
        <v>0</v>
      </c>
      <c r="M137" s="1"/>
      <c r="N137" s="1">
        <v>12.31</v>
      </c>
      <c r="O137" s="1"/>
      <c r="P137" s="167"/>
      <c r="Q137" s="173"/>
      <c r="R137" s="173"/>
      <c r="S137" s="167"/>
      <c r="Z137">
        <v>0</v>
      </c>
    </row>
    <row r="138" spans="1:26" ht="24.95" customHeight="1">
      <c r="A138" s="171"/>
      <c r="B138" s="168" t="s">
        <v>610</v>
      </c>
      <c r="C138" s="172" t="s">
        <v>1068</v>
      </c>
      <c r="D138" s="168" t="s">
        <v>995</v>
      </c>
      <c r="E138" s="168" t="s">
        <v>346</v>
      </c>
      <c r="F138" s="169">
        <v>13</v>
      </c>
      <c r="G138" s="170"/>
      <c r="H138" s="170"/>
      <c r="I138" s="170">
        <f t="shared" si="13"/>
        <v>0</v>
      </c>
      <c r="J138" s="168">
        <f t="shared" si="14"/>
        <v>30.81</v>
      </c>
      <c r="K138" s="1">
        <f t="shared" si="15"/>
        <v>0</v>
      </c>
      <c r="L138" s="1">
        <f t="shared" si="16"/>
        <v>0</v>
      </c>
      <c r="M138" s="1"/>
      <c r="N138" s="1">
        <v>2.37</v>
      </c>
      <c r="O138" s="1"/>
      <c r="P138" s="167"/>
      <c r="Q138" s="173"/>
      <c r="R138" s="173"/>
      <c r="S138" s="167"/>
      <c r="Z138">
        <v>0</v>
      </c>
    </row>
    <row r="139" spans="1:26" ht="24.95" customHeight="1">
      <c r="A139" s="171"/>
      <c r="B139" s="168" t="s">
        <v>1013</v>
      </c>
      <c r="C139" s="172" t="s">
        <v>1069</v>
      </c>
      <c r="D139" s="168" t="s">
        <v>997</v>
      </c>
      <c r="E139" s="168" t="s">
        <v>346</v>
      </c>
      <c r="F139" s="169">
        <v>12</v>
      </c>
      <c r="G139" s="170"/>
      <c r="H139" s="170"/>
      <c r="I139" s="170">
        <f t="shared" ref="I139:I145" si="17">ROUND(F139*(G139+H139),2)</f>
        <v>0</v>
      </c>
      <c r="J139" s="168">
        <f t="shared" ref="J139:J145" si="18">ROUND(F139*(N139),2)</f>
        <v>95.16</v>
      </c>
      <c r="K139" s="1">
        <f t="shared" ref="K139:K145" si="19">ROUND(F139*(O139),2)</f>
        <v>0</v>
      </c>
      <c r="L139" s="1">
        <f t="shared" si="16"/>
        <v>0</v>
      </c>
      <c r="M139" s="1"/>
      <c r="N139" s="1">
        <v>7.93</v>
      </c>
      <c r="O139" s="1"/>
      <c r="P139" s="167"/>
      <c r="Q139" s="173"/>
      <c r="R139" s="173"/>
      <c r="S139" s="167"/>
      <c r="Z139">
        <v>0</v>
      </c>
    </row>
    <row r="140" spans="1:26" ht="24.95" customHeight="1">
      <c r="A140" s="171"/>
      <c r="B140" s="168" t="s">
        <v>610</v>
      </c>
      <c r="C140" s="172" t="s">
        <v>1017</v>
      </c>
      <c r="D140" s="168" t="s">
        <v>1040</v>
      </c>
      <c r="E140" s="168" t="s">
        <v>790</v>
      </c>
      <c r="F140" s="169">
        <v>16</v>
      </c>
      <c r="G140" s="170"/>
      <c r="H140" s="170"/>
      <c r="I140" s="170">
        <f t="shared" si="17"/>
        <v>0</v>
      </c>
      <c r="J140" s="168">
        <f t="shared" si="18"/>
        <v>240</v>
      </c>
      <c r="K140" s="1">
        <f t="shared" si="19"/>
        <v>0</v>
      </c>
      <c r="L140" s="1">
        <f t="shared" si="16"/>
        <v>0</v>
      </c>
      <c r="M140" s="1"/>
      <c r="N140" s="1">
        <v>15</v>
      </c>
      <c r="O140" s="1"/>
      <c r="P140" s="167"/>
      <c r="Q140" s="173"/>
      <c r="R140" s="173"/>
      <c r="S140" s="167"/>
      <c r="Z140">
        <v>0</v>
      </c>
    </row>
    <row r="141" spans="1:26" ht="24.95" customHeight="1">
      <c r="A141" s="171"/>
      <c r="B141" s="168" t="s">
        <v>438</v>
      </c>
      <c r="C141" s="172" t="s">
        <v>1070</v>
      </c>
      <c r="D141" s="168" t="s">
        <v>1071</v>
      </c>
      <c r="E141" s="178">
        <v>1</v>
      </c>
      <c r="F141" s="169">
        <v>0.06</v>
      </c>
      <c r="G141" s="170"/>
      <c r="H141" s="170"/>
      <c r="I141" s="170">
        <f t="shared" si="17"/>
        <v>0</v>
      </c>
      <c r="J141" s="168">
        <f t="shared" si="18"/>
        <v>2217.56</v>
      </c>
      <c r="K141" s="1">
        <f t="shared" si="19"/>
        <v>0</v>
      </c>
      <c r="L141" s="1"/>
      <c r="M141" s="1">
        <f>ROUND(F141*(H141),2)</f>
        <v>0</v>
      </c>
      <c r="N141" s="1">
        <v>36959.33</v>
      </c>
      <c r="O141" s="1"/>
      <c r="P141" s="167"/>
      <c r="Q141" s="173"/>
      <c r="R141" s="173"/>
      <c r="S141" s="167"/>
      <c r="Z141">
        <v>0</v>
      </c>
    </row>
    <row r="142" spans="1:26" ht="24.95" customHeight="1">
      <c r="A142" s="171"/>
      <c r="B142" s="168" t="s">
        <v>610</v>
      </c>
      <c r="C142" s="172" t="s">
        <v>1072</v>
      </c>
      <c r="D142" s="168" t="s">
        <v>1073</v>
      </c>
      <c r="E142" s="178">
        <v>1</v>
      </c>
      <c r="F142" s="169">
        <v>0.01</v>
      </c>
      <c r="G142" s="170"/>
      <c r="H142" s="170"/>
      <c r="I142" s="170">
        <f t="shared" si="17"/>
        <v>0</v>
      </c>
      <c r="J142" s="168">
        <f t="shared" si="18"/>
        <v>369.59</v>
      </c>
      <c r="K142" s="1">
        <f t="shared" si="19"/>
        <v>0</v>
      </c>
      <c r="L142" s="1">
        <f>ROUND(F142*(G142),2)</f>
        <v>0</v>
      </c>
      <c r="M142" s="1"/>
      <c r="N142" s="1">
        <v>36959.33</v>
      </c>
      <c r="O142" s="1"/>
      <c r="P142" s="167"/>
      <c r="Q142" s="173"/>
      <c r="R142" s="173"/>
      <c r="S142" s="167"/>
      <c r="Z142">
        <v>0</v>
      </c>
    </row>
    <row r="143" spans="1:26" ht="24.95" customHeight="1">
      <c r="A143" s="171"/>
      <c r="B143" s="168" t="s">
        <v>610</v>
      </c>
      <c r="C143" s="172" t="s">
        <v>1074</v>
      </c>
      <c r="D143" s="168" t="s">
        <v>1075</v>
      </c>
      <c r="E143" s="178">
        <v>1</v>
      </c>
      <c r="F143" s="169">
        <v>0.06</v>
      </c>
      <c r="G143" s="170"/>
      <c r="H143" s="170"/>
      <c r="I143" s="170">
        <f t="shared" si="17"/>
        <v>0</v>
      </c>
      <c r="J143" s="168">
        <f t="shared" si="18"/>
        <v>2217.56</v>
      </c>
      <c r="K143" s="1">
        <f t="shared" si="19"/>
        <v>0</v>
      </c>
      <c r="L143" s="1">
        <f>ROUND(F143*(G143),2)</f>
        <v>0</v>
      </c>
      <c r="M143" s="1"/>
      <c r="N143" s="1">
        <v>36959.33</v>
      </c>
      <c r="O143" s="1"/>
      <c r="P143" s="167"/>
      <c r="Q143" s="173"/>
      <c r="R143" s="173"/>
      <c r="S143" s="167"/>
      <c r="Z143">
        <v>0</v>
      </c>
    </row>
    <row r="144" spans="1:26" ht="24.95" customHeight="1">
      <c r="A144" s="171"/>
      <c r="B144" s="168" t="s">
        <v>340</v>
      </c>
      <c r="C144" s="172" t="s">
        <v>1076</v>
      </c>
      <c r="D144" s="168" t="s">
        <v>888</v>
      </c>
      <c r="E144" s="168" t="s">
        <v>111</v>
      </c>
      <c r="F144" s="169">
        <v>75</v>
      </c>
      <c r="G144" s="170"/>
      <c r="H144" s="170"/>
      <c r="I144" s="170">
        <f t="shared" si="17"/>
        <v>0</v>
      </c>
      <c r="J144" s="168">
        <f t="shared" si="18"/>
        <v>54</v>
      </c>
      <c r="K144" s="1">
        <f t="shared" si="19"/>
        <v>0</v>
      </c>
      <c r="L144" s="1">
        <f>ROUND(F144*(G144),2)</f>
        <v>0</v>
      </c>
      <c r="M144" s="1"/>
      <c r="N144" s="1">
        <v>0.72</v>
      </c>
      <c r="O144" s="1"/>
      <c r="P144" s="167"/>
      <c r="Q144" s="173"/>
      <c r="R144" s="173"/>
      <c r="S144" s="167"/>
      <c r="Z144">
        <v>0</v>
      </c>
    </row>
    <row r="145" spans="1:26" ht="24.95" customHeight="1">
      <c r="A145" s="171"/>
      <c r="B145" s="168" t="s">
        <v>340</v>
      </c>
      <c r="C145" s="172" t="s">
        <v>1077</v>
      </c>
      <c r="D145" s="168" t="s">
        <v>892</v>
      </c>
      <c r="E145" s="168" t="s">
        <v>111</v>
      </c>
      <c r="F145" s="169">
        <v>50</v>
      </c>
      <c r="G145" s="170"/>
      <c r="H145" s="170"/>
      <c r="I145" s="170">
        <f t="shared" si="17"/>
        <v>0</v>
      </c>
      <c r="J145" s="168">
        <f t="shared" si="18"/>
        <v>56</v>
      </c>
      <c r="K145" s="1">
        <f t="shared" si="19"/>
        <v>0</v>
      </c>
      <c r="L145" s="1">
        <f>ROUND(F145*(G145),2)</f>
        <v>0</v>
      </c>
      <c r="M145" s="1"/>
      <c r="N145" s="1">
        <v>1.1200000000000001</v>
      </c>
      <c r="O145" s="1"/>
      <c r="P145" s="167"/>
      <c r="Q145" s="173"/>
      <c r="R145" s="173"/>
      <c r="S145" s="167"/>
      <c r="Z145">
        <v>0</v>
      </c>
    </row>
    <row r="146" spans="1:26">
      <c r="A146" s="156"/>
      <c r="B146" s="156"/>
      <c r="C146" s="156"/>
      <c r="D146" s="156" t="s">
        <v>425</v>
      </c>
      <c r="E146" s="156"/>
      <c r="F146" s="167"/>
      <c r="G146" s="159">
        <f>ROUND((SUM(L10:L145))/1,2)</f>
        <v>0</v>
      </c>
      <c r="H146" s="159">
        <f>ROUND((SUM(M10:M145))/1,2)</f>
        <v>0</v>
      </c>
      <c r="I146" s="159">
        <f>ROUND((SUM(I10:I145))/1,2)</f>
        <v>0</v>
      </c>
      <c r="J146" s="156"/>
      <c r="K146" s="156"/>
      <c r="L146" s="156">
        <f>ROUND((SUM(L10:L145))/1,2)</f>
        <v>0</v>
      </c>
      <c r="M146" s="156">
        <f>ROUND((SUM(M10:M145))/1,2)</f>
        <v>0</v>
      </c>
      <c r="N146" s="156"/>
      <c r="O146" s="156"/>
      <c r="P146" s="174">
        <f>ROUND((SUM(P10:P145))/1,2)</f>
        <v>0</v>
      </c>
      <c r="Q146" s="153"/>
      <c r="R146" s="153"/>
      <c r="S146" s="174">
        <f>ROUND((SUM(S10:S145))/1,2)</f>
        <v>0</v>
      </c>
      <c r="T146" s="153"/>
      <c r="U146" s="153"/>
      <c r="V146" s="153"/>
      <c r="W146" s="153"/>
      <c r="X146" s="153"/>
      <c r="Y146" s="153"/>
      <c r="Z146" s="153"/>
    </row>
    <row r="147" spans="1:26">
      <c r="A147" s="1"/>
      <c r="B147" s="1"/>
      <c r="C147" s="1"/>
      <c r="D147" s="1"/>
      <c r="E147" s="1"/>
      <c r="F147" s="163"/>
      <c r="G147" s="149"/>
      <c r="H147" s="149"/>
      <c r="I147" s="149"/>
      <c r="J147" s="1"/>
      <c r="K147" s="1"/>
      <c r="L147" s="1"/>
      <c r="M147" s="1"/>
      <c r="N147" s="1"/>
      <c r="O147" s="1"/>
      <c r="P147" s="1"/>
      <c r="S147" s="1"/>
    </row>
    <row r="148" spans="1:26">
      <c r="A148" s="156"/>
      <c r="B148" s="156"/>
      <c r="C148" s="156"/>
      <c r="D148" s="156" t="s">
        <v>876</v>
      </c>
      <c r="E148" s="156"/>
      <c r="F148" s="167"/>
      <c r="G148" s="157"/>
      <c r="H148" s="157"/>
      <c r="I148" s="157"/>
      <c r="J148" s="156"/>
      <c r="K148" s="156"/>
      <c r="L148" s="156"/>
      <c r="M148" s="156"/>
      <c r="N148" s="156"/>
      <c r="O148" s="156"/>
      <c r="P148" s="156"/>
      <c r="Q148" s="153"/>
      <c r="R148" s="153"/>
      <c r="S148" s="156"/>
      <c r="T148" s="153"/>
      <c r="U148" s="153"/>
      <c r="V148" s="153"/>
      <c r="W148" s="153"/>
      <c r="X148" s="153"/>
      <c r="Y148" s="153"/>
      <c r="Z148" s="153"/>
    </row>
    <row r="149" spans="1:26" ht="24.95" customHeight="1">
      <c r="A149" s="171"/>
      <c r="B149" s="168" t="s">
        <v>1078</v>
      </c>
      <c r="C149" s="172" t="s">
        <v>1079</v>
      </c>
      <c r="D149" s="168" t="s">
        <v>1080</v>
      </c>
      <c r="E149" s="168" t="s">
        <v>111</v>
      </c>
      <c r="F149" s="169">
        <v>104</v>
      </c>
      <c r="G149" s="170"/>
      <c r="H149" s="170"/>
      <c r="I149" s="170">
        <f>ROUND(F149*(G149+H149),2)</f>
        <v>0</v>
      </c>
      <c r="J149" s="168">
        <f>ROUND(F149*(N149),2)</f>
        <v>897.52</v>
      </c>
      <c r="K149" s="1">
        <f>ROUND(F149*(O149),2)</f>
        <v>0</v>
      </c>
      <c r="L149" s="1">
        <f>ROUND(F149*(G149),2)</f>
        <v>0</v>
      </c>
      <c r="M149" s="1"/>
      <c r="N149" s="1">
        <v>8.6300000000000008</v>
      </c>
      <c r="O149" s="1"/>
      <c r="P149" s="167"/>
      <c r="Q149" s="173"/>
      <c r="R149" s="173"/>
      <c r="S149" s="167"/>
      <c r="Z149">
        <v>0</v>
      </c>
    </row>
    <row r="150" spans="1:26" ht="24.95" customHeight="1">
      <c r="A150" s="171"/>
      <c r="B150" s="168" t="s">
        <v>1078</v>
      </c>
      <c r="C150" s="172" t="s">
        <v>1081</v>
      </c>
      <c r="D150" s="168" t="s">
        <v>1082</v>
      </c>
      <c r="E150" s="168" t="s">
        <v>111</v>
      </c>
      <c r="F150" s="169">
        <v>104</v>
      </c>
      <c r="G150" s="170"/>
      <c r="H150" s="170"/>
      <c r="I150" s="170">
        <f>ROUND(F150*(G150+H150),2)</f>
        <v>0</v>
      </c>
      <c r="J150" s="168">
        <f>ROUND(F150*(N150),2)</f>
        <v>198.64</v>
      </c>
      <c r="K150" s="1">
        <f>ROUND(F150*(O150),2)</f>
        <v>0</v>
      </c>
      <c r="L150" s="1">
        <f>ROUND(F150*(G150),2)</f>
        <v>0</v>
      </c>
      <c r="M150" s="1"/>
      <c r="N150" s="1">
        <v>1.9100000000000001</v>
      </c>
      <c r="O150" s="1"/>
      <c r="P150" s="167"/>
      <c r="Q150" s="173"/>
      <c r="R150" s="173"/>
      <c r="S150" s="167"/>
      <c r="Z150">
        <v>0</v>
      </c>
    </row>
    <row r="151" spans="1:26" ht="24.95" customHeight="1">
      <c r="A151" s="171"/>
      <c r="B151" s="168" t="s">
        <v>1078</v>
      </c>
      <c r="C151" s="172" t="s">
        <v>1083</v>
      </c>
      <c r="D151" s="168" t="s">
        <v>1084</v>
      </c>
      <c r="E151" s="168" t="s">
        <v>86</v>
      </c>
      <c r="F151" s="169">
        <v>36</v>
      </c>
      <c r="G151" s="170"/>
      <c r="H151" s="170"/>
      <c r="I151" s="170">
        <f>ROUND(F151*(G151+H151),2)</f>
        <v>0</v>
      </c>
      <c r="J151" s="168">
        <f>ROUND(F151*(N151),2)</f>
        <v>55.8</v>
      </c>
      <c r="K151" s="1">
        <f>ROUND(F151*(O151),2)</f>
        <v>0</v>
      </c>
      <c r="L151" s="1">
        <f>ROUND(F151*(G151),2)</f>
        <v>0</v>
      </c>
      <c r="M151" s="1"/>
      <c r="N151" s="1">
        <v>1.55</v>
      </c>
      <c r="O151" s="1"/>
      <c r="P151" s="167"/>
      <c r="Q151" s="173"/>
      <c r="R151" s="173"/>
      <c r="S151" s="167"/>
      <c r="Z151">
        <v>0</v>
      </c>
    </row>
    <row r="152" spans="1:26">
      <c r="A152" s="156"/>
      <c r="B152" s="156"/>
      <c r="C152" s="156"/>
      <c r="D152" s="156" t="s">
        <v>876</v>
      </c>
      <c r="E152" s="156"/>
      <c r="F152" s="167"/>
      <c r="G152" s="159">
        <f>ROUND((SUM(L148:L151))/1,2)</f>
        <v>0</v>
      </c>
      <c r="H152" s="159">
        <f>ROUND((SUM(M148:M151))/1,2)</f>
        <v>0</v>
      </c>
      <c r="I152" s="159">
        <f>ROUND((SUM(I148:I151))/1,2)</f>
        <v>0</v>
      </c>
      <c r="J152" s="156"/>
      <c r="K152" s="156"/>
      <c r="L152" s="156">
        <f>ROUND((SUM(L148:L151))/1,2)</f>
        <v>0</v>
      </c>
      <c r="M152" s="156">
        <f>ROUND((SUM(M148:M151))/1,2)</f>
        <v>0</v>
      </c>
      <c r="N152" s="156"/>
      <c r="O152" s="156"/>
      <c r="P152" s="174">
        <f>ROUND((SUM(P148:P151))/1,2)</f>
        <v>0</v>
      </c>
      <c r="S152" s="167">
        <f>ROUND((SUM(S148:S151))/1,2)</f>
        <v>0</v>
      </c>
    </row>
    <row r="153" spans="1:26">
      <c r="A153" s="1"/>
      <c r="B153" s="1"/>
      <c r="C153" s="1"/>
      <c r="D153" s="1"/>
      <c r="E153" s="1"/>
      <c r="F153" s="163"/>
      <c r="G153" s="149"/>
      <c r="H153" s="149"/>
      <c r="I153" s="149"/>
      <c r="J153" s="1"/>
      <c r="K153" s="1"/>
      <c r="L153" s="1"/>
      <c r="M153" s="1"/>
      <c r="N153" s="1"/>
      <c r="O153" s="1"/>
      <c r="P153" s="1"/>
      <c r="S153" s="1"/>
    </row>
    <row r="154" spans="1:26">
      <c r="A154" s="156"/>
      <c r="B154" s="156"/>
      <c r="C154" s="156"/>
      <c r="D154" s="2" t="s">
        <v>424</v>
      </c>
      <c r="E154" s="156"/>
      <c r="F154" s="167"/>
      <c r="G154" s="159">
        <f>ROUND((SUM(L9:L153))/2,2)</f>
        <v>0</v>
      </c>
      <c r="H154" s="159">
        <f>ROUND((SUM(M9:M153))/2,2)</f>
        <v>0</v>
      </c>
      <c r="I154" s="159">
        <f>ROUND((SUM(I9:I153))/2,2)</f>
        <v>0</v>
      </c>
      <c r="J154" s="156"/>
      <c r="K154" s="156"/>
      <c r="L154" s="156">
        <f>ROUND((SUM(L9:L153))/2,2)</f>
        <v>0</v>
      </c>
      <c r="M154" s="156">
        <f>ROUND((SUM(M9:M153))/2,2)</f>
        <v>0</v>
      </c>
      <c r="N154" s="156"/>
      <c r="O154" s="156"/>
      <c r="P154" s="174">
        <f>ROUND((SUM(P9:P153))/2,2)</f>
        <v>0</v>
      </c>
      <c r="S154" s="174">
        <f>ROUND((SUM(S9:S153))/2,2)</f>
        <v>0</v>
      </c>
    </row>
    <row r="155" spans="1:26">
      <c r="A155" s="175"/>
      <c r="B155" s="175" t="s">
        <v>18</v>
      </c>
      <c r="C155" s="175"/>
      <c r="D155" s="175"/>
      <c r="E155" s="175"/>
      <c r="F155" s="176" t="s">
        <v>73</v>
      </c>
      <c r="G155" s="177">
        <f>ROUND((SUM(L9:L154))/3,2)</f>
        <v>0</v>
      </c>
      <c r="H155" s="177">
        <f>ROUND((SUM(M9:M154))/3,2)</f>
        <v>0</v>
      </c>
      <c r="I155" s="177">
        <f>ROUND((SUM(I9:I154))/3,2)</f>
        <v>0</v>
      </c>
      <c r="J155" s="175"/>
      <c r="K155" s="175">
        <f>ROUND((SUM(K9:K154)),2)</f>
        <v>0</v>
      </c>
      <c r="L155" s="175">
        <f>ROUND((SUM(L9:L154))/3,2)</f>
        <v>0</v>
      </c>
      <c r="M155" s="175">
        <f>ROUND((SUM(M9:M154))/3,2)</f>
        <v>0</v>
      </c>
      <c r="N155" s="175"/>
      <c r="O155" s="175"/>
      <c r="P155" s="176">
        <f>ROUND((SUM(P9:P154))/3,2)</f>
        <v>0</v>
      </c>
      <c r="S155" s="176">
        <f>ROUND((SUM(S9:S154))/3,2)</f>
        <v>0</v>
      </c>
      <c r="Z155">
        <f>(SUM(Z9:Z154))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Zvyšenie energetickej hospodárnosti Materskej školy Vyšný Žipov / Elektroinštalácia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23</vt:i4>
      </vt:variant>
      <vt:variant>
        <vt:lpstr>Pomenované rozsahy</vt:lpstr>
      </vt:variant>
      <vt:variant>
        <vt:i4>14</vt:i4>
      </vt:variant>
    </vt:vector>
  </HeadingPairs>
  <TitlesOfParts>
    <vt:vector size="37" baseType="lpstr">
      <vt:lpstr>Rekapitulácia</vt:lpstr>
      <vt:lpstr>Krycí list stavby</vt:lpstr>
      <vt:lpstr>Kryci_list 11544</vt:lpstr>
      <vt:lpstr>Rekap 11544</vt:lpstr>
      <vt:lpstr>SO 11544</vt:lpstr>
      <vt:lpstr>Kryci_list 11547</vt:lpstr>
      <vt:lpstr>Rekap 11547</vt:lpstr>
      <vt:lpstr>SO 11547</vt:lpstr>
      <vt:lpstr>Kryci_list 11560</vt:lpstr>
      <vt:lpstr>Rekap 11560</vt:lpstr>
      <vt:lpstr>SO 11560</vt:lpstr>
      <vt:lpstr>Kryci_list 11561</vt:lpstr>
      <vt:lpstr>Rekap 11561</vt:lpstr>
      <vt:lpstr>SO 11561</vt:lpstr>
      <vt:lpstr>Kryci_list 11562</vt:lpstr>
      <vt:lpstr>Rekap 11562</vt:lpstr>
      <vt:lpstr>SO 11562</vt:lpstr>
      <vt:lpstr>Kryci_list 11563</vt:lpstr>
      <vt:lpstr>Rekap 11563</vt:lpstr>
      <vt:lpstr>SO 11563</vt:lpstr>
      <vt:lpstr>Kryci_list 11564</vt:lpstr>
      <vt:lpstr>Rekap 11564</vt:lpstr>
      <vt:lpstr>SO 11564</vt:lpstr>
      <vt:lpstr>'Rekap 11544'!Názvy_tlače</vt:lpstr>
      <vt:lpstr>'Rekap 11547'!Názvy_tlače</vt:lpstr>
      <vt:lpstr>'Rekap 11560'!Názvy_tlače</vt:lpstr>
      <vt:lpstr>'Rekap 11561'!Názvy_tlače</vt:lpstr>
      <vt:lpstr>'Rekap 11562'!Názvy_tlače</vt:lpstr>
      <vt:lpstr>'Rekap 11563'!Názvy_tlače</vt:lpstr>
      <vt:lpstr>'Rekap 11564'!Názvy_tlače</vt:lpstr>
      <vt:lpstr>'SO 11544'!Názvy_tlače</vt:lpstr>
      <vt:lpstr>'SO 11547'!Názvy_tlače</vt:lpstr>
      <vt:lpstr>'SO 11560'!Názvy_tlače</vt:lpstr>
      <vt:lpstr>'SO 11561'!Názvy_tlače</vt:lpstr>
      <vt:lpstr>'SO 11562'!Názvy_tlače</vt:lpstr>
      <vt:lpstr>'SO 11563'!Názvy_tlače</vt:lpstr>
      <vt:lpstr>'SO 11564'!Názvy_tlače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Starosta</cp:lastModifiedBy>
  <dcterms:created xsi:type="dcterms:W3CDTF">2017-03-25T07:46:18Z</dcterms:created>
  <dcterms:modified xsi:type="dcterms:W3CDTF">2017-03-28T14:07:00Z</dcterms:modified>
</cp:coreProperties>
</file>