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O\Desktop\ACER2\Vyšný Žipov\Výkaz výmer\"/>
    </mc:Choice>
  </mc:AlternateContent>
  <xr:revisionPtr revIDLastSave="0" documentId="13_ncr:1_{6AAA060E-0F35-4D1C-B6CE-2E9B246935D3}" xr6:coauthVersionLast="46" xr6:coauthVersionMax="46" xr10:uidLastSave="{00000000-0000-0000-0000-000000000000}"/>
  <bookViews>
    <workbookView xWindow="28680" yWindow="-120" windowWidth="29040" windowHeight="15840" xr2:uid="{1EAE0A66-518C-4AED-B6EE-5B66FF2FE065}"/>
  </bookViews>
  <sheets>
    <sheet name="Rekapitulácia" sheetId="1" r:id="rId1"/>
    <sheet name="Krycí list stavby" sheetId="2" r:id="rId2"/>
    <sheet name="SO 15241" sheetId="3" r:id="rId3"/>
  </sheets>
  <definedNames>
    <definedName name="_xlnm.Print_Area" localSheetId="2">'SO 15241'!$B$2:$V$155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I17" i="2"/>
  <c r="I16" i="2"/>
  <c r="I15" i="2"/>
  <c r="E18" i="2"/>
  <c r="D18" i="2"/>
  <c r="C18" i="2"/>
  <c r="E17" i="2"/>
  <c r="D17" i="2"/>
  <c r="C17" i="2"/>
  <c r="C16" i="2"/>
  <c r="C15" i="2"/>
  <c r="F8" i="1"/>
  <c r="D8" i="1"/>
  <c r="E7" i="1"/>
  <c r="E8" i="1" s="1"/>
  <c r="K7" i="1"/>
  <c r="H29" i="3"/>
  <c r="P29" i="3" s="1"/>
  <c r="P16" i="3"/>
  <c r="Z155" i="3"/>
  <c r="I66" i="3"/>
  <c r="V152" i="3"/>
  <c r="V154" i="3" s="1"/>
  <c r="I67" i="3" s="1"/>
  <c r="L152" i="3"/>
  <c r="E66" i="3" s="1"/>
  <c r="K151" i="3"/>
  <c r="J151" i="3"/>
  <c r="S151" i="3"/>
  <c r="M151" i="3"/>
  <c r="I151" i="3"/>
  <c r="K150" i="3"/>
  <c r="J150" i="3"/>
  <c r="S150" i="3"/>
  <c r="M150" i="3"/>
  <c r="I150" i="3"/>
  <c r="K149" i="3"/>
  <c r="J149" i="3"/>
  <c r="S149" i="3"/>
  <c r="M149" i="3"/>
  <c r="I149" i="3"/>
  <c r="E62" i="3"/>
  <c r="V143" i="3"/>
  <c r="I62" i="3" s="1"/>
  <c r="L143" i="3"/>
  <c r="K142" i="3"/>
  <c r="J142" i="3"/>
  <c r="S142" i="3"/>
  <c r="S143" i="3" s="1"/>
  <c r="H62" i="3" s="1"/>
  <c r="M142" i="3"/>
  <c r="M143" i="3" s="1"/>
  <c r="F62" i="3" s="1"/>
  <c r="I142" i="3"/>
  <c r="I143" i="3" s="1"/>
  <c r="G62" i="3" s="1"/>
  <c r="E61" i="3"/>
  <c r="V139" i="3"/>
  <c r="I61" i="3" s="1"/>
  <c r="L139" i="3"/>
  <c r="K138" i="3"/>
  <c r="J138" i="3"/>
  <c r="S138" i="3"/>
  <c r="M138" i="3"/>
  <c r="I138" i="3"/>
  <c r="K137" i="3"/>
  <c r="J137" i="3"/>
  <c r="S137" i="3"/>
  <c r="M137" i="3"/>
  <c r="I137" i="3"/>
  <c r="K136" i="3"/>
  <c r="J136" i="3"/>
  <c r="S136" i="3"/>
  <c r="M136" i="3"/>
  <c r="I136" i="3"/>
  <c r="K135" i="3"/>
  <c r="J135" i="3"/>
  <c r="S135" i="3"/>
  <c r="M135" i="3"/>
  <c r="I135" i="3"/>
  <c r="K134" i="3"/>
  <c r="J134" i="3"/>
  <c r="S134" i="3"/>
  <c r="M134" i="3"/>
  <c r="I134" i="3"/>
  <c r="K133" i="3"/>
  <c r="J133" i="3"/>
  <c r="S133" i="3"/>
  <c r="M133" i="3"/>
  <c r="I133" i="3"/>
  <c r="K132" i="3"/>
  <c r="J132" i="3"/>
  <c r="S132" i="3"/>
  <c r="M132" i="3"/>
  <c r="I132" i="3"/>
  <c r="K131" i="3"/>
  <c r="J131" i="3"/>
  <c r="S131" i="3"/>
  <c r="M131" i="3"/>
  <c r="I131" i="3"/>
  <c r="K130" i="3"/>
  <c r="J130" i="3"/>
  <c r="S130" i="3"/>
  <c r="S139" i="3" s="1"/>
  <c r="H61" i="3" s="1"/>
  <c r="M130" i="3"/>
  <c r="I130" i="3"/>
  <c r="V127" i="3"/>
  <c r="I60" i="3" s="1"/>
  <c r="L127" i="3"/>
  <c r="E60" i="3" s="1"/>
  <c r="K126" i="3"/>
  <c r="J126" i="3"/>
  <c r="S126" i="3"/>
  <c r="M126" i="3"/>
  <c r="M127" i="3" s="1"/>
  <c r="F60" i="3" s="1"/>
  <c r="I126" i="3"/>
  <c r="K125" i="3"/>
  <c r="J125" i="3"/>
  <c r="S125" i="3"/>
  <c r="S127" i="3" s="1"/>
  <c r="H60" i="3" s="1"/>
  <c r="M125" i="3"/>
  <c r="I125" i="3"/>
  <c r="I59" i="3"/>
  <c r="V122" i="3"/>
  <c r="L122" i="3"/>
  <c r="E59" i="3" s="1"/>
  <c r="K121" i="3"/>
  <c r="J121" i="3"/>
  <c r="S121" i="3"/>
  <c r="M121" i="3"/>
  <c r="I121" i="3"/>
  <c r="K120" i="3"/>
  <c r="J120" i="3"/>
  <c r="S120" i="3"/>
  <c r="M120" i="3"/>
  <c r="I120" i="3"/>
  <c r="K119" i="3"/>
  <c r="J119" i="3"/>
  <c r="S119" i="3"/>
  <c r="M119" i="3"/>
  <c r="I119" i="3"/>
  <c r="K118" i="3"/>
  <c r="J118" i="3"/>
  <c r="S118" i="3"/>
  <c r="M118" i="3"/>
  <c r="I118" i="3"/>
  <c r="K117" i="3"/>
  <c r="J117" i="3"/>
  <c r="S117" i="3"/>
  <c r="M117" i="3"/>
  <c r="I117" i="3"/>
  <c r="K116" i="3"/>
  <c r="J116" i="3"/>
  <c r="S116" i="3"/>
  <c r="M116" i="3"/>
  <c r="I116" i="3"/>
  <c r="K115" i="3"/>
  <c r="J115" i="3"/>
  <c r="S115" i="3"/>
  <c r="M115" i="3"/>
  <c r="I115" i="3"/>
  <c r="K114" i="3"/>
  <c r="J114" i="3"/>
  <c r="S114" i="3"/>
  <c r="S122" i="3" s="1"/>
  <c r="H59" i="3" s="1"/>
  <c r="M114" i="3"/>
  <c r="I114" i="3"/>
  <c r="I58" i="3"/>
  <c r="V111" i="3"/>
  <c r="L111" i="3"/>
  <c r="E58" i="3" s="1"/>
  <c r="K110" i="3"/>
  <c r="J110" i="3"/>
  <c r="S110" i="3"/>
  <c r="M110" i="3"/>
  <c r="I110" i="3"/>
  <c r="K109" i="3"/>
  <c r="J109" i="3"/>
  <c r="S109" i="3"/>
  <c r="S111" i="3" s="1"/>
  <c r="H58" i="3" s="1"/>
  <c r="M109" i="3"/>
  <c r="I109" i="3"/>
  <c r="I111" i="3" s="1"/>
  <c r="G58" i="3" s="1"/>
  <c r="E57" i="3"/>
  <c r="S106" i="3"/>
  <c r="H57" i="3" s="1"/>
  <c r="V106" i="3"/>
  <c r="I57" i="3" s="1"/>
  <c r="L106" i="3"/>
  <c r="K105" i="3"/>
  <c r="J105" i="3"/>
  <c r="S105" i="3"/>
  <c r="M105" i="3"/>
  <c r="I105" i="3"/>
  <c r="K104" i="3"/>
  <c r="J104" i="3"/>
  <c r="S104" i="3"/>
  <c r="M104" i="3"/>
  <c r="M106" i="3" s="1"/>
  <c r="F57" i="3" s="1"/>
  <c r="I104" i="3"/>
  <c r="I56" i="3"/>
  <c r="V101" i="3"/>
  <c r="L101" i="3"/>
  <c r="L145" i="3" s="1"/>
  <c r="E63" i="3" s="1"/>
  <c r="C15" i="3" s="1"/>
  <c r="K100" i="3"/>
  <c r="J100" i="3"/>
  <c r="S100" i="3"/>
  <c r="M100" i="3"/>
  <c r="I100" i="3"/>
  <c r="K99" i="3"/>
  <c r="J99" i="3"/>
  <c r="S99" i="3"/>
  <c r="M99" i="3"/>
  <c r="I99" i="3"/>
  <c r="K98" i="3"/>
  <c r="J98" i="3"/>
  <c r="S98" i="3"/>
  <c r="M98" i="3"/>
  <c r="I98" i="3"/>
  <c r="K97" i="3"/>
  <c r="J97" i="3"/>
  <c r="S97" i="3"/>
  <c r="M97" i="3"/>
  <c r="I97" i="3"/>
  <c r="K96" i="3"/>
  <c r="J96" i="3"/>
  <c r="S96" i="3"/>
  <c r="M96" i="3"/>
  <c r="I96" i="3"/>
  <c r="K95" i="3"/>
  <c r="J95" i="3"/>
  <c r="S95" i="3"/>
  <c r="M95" i="3"/>
  <c r="I95" i="3"/>
  <c r="K94" i="3"/>
  <c r="J94" i="3"/>
  <c r="S94" i="3"/>
  <c r="M94" i="3"/>
  <c r="I94" i="3"/>
  <c r="K93" i="3"/>
  <c r="J93" i="3"/>
  <c r="S93" i="3"/>
  <c r="M93" i="3"/>
  <c r="I93" i="3"/>
  <c r="K92" i="3"/>
  <c r="J92" i="3"/>
  <c r="S92" i="3"/>
  <c r="M92" i="3"/>
  <c r="I92" i="3"/>
  <c r="K91" i="3"/>
  <c r="J91" i="3"/>
  <c r="S91" i="3"/>
  <c r="M91" i="3"/>
  <c r="I91" i="3"/>
  <c r="K90" i="3"/>
  <c r="J90" i="3"/>
  <c r="S90" i="3"/>
  <c r="M90" i="3"/>
  <c r="I90" i="3"/>
  <c r="K89" i="3"/>
  <c r="J89" i="3"/>
  <c r="S89" i="3"/>
  <c r="M89" i="3"/>
  <c r="I89" i="3"/>
  <c r="K88" i="3"/>
  <c r="J88" i="3"/>
  <c r="S88" i="3"/>
  <c r="M88" i="3"/>
  <c r="I88" i="3"/>
  <c r="K87" i="3"/>
  <c r="J87" i="3"/>
  <c r="S87" i="3"/>
  <c r="M87" i="3"/>
  <c r="I87" i="3"/>
  <c r="K86" i="3"/>
  <c r="K155" i="3" s="1"/>
  <c r="J86" i="3"/>
  <c r="S86" i="3"/>
  <c r="M86" i="3"/>
  <c r="I86" i="3"/>
  <c r="P19" i="3"/>
  <c r="I122" i="3" l="1"/>
  <c r="G59" i="3" s="1"/>
  <c r="I139" i="3"/>
  <c r="G61" i="3" s="1"/>
  <c r="I152" i="3"/>
  <c r="G66" i="3" s="1"/>
  <c r="M122" i="3"/>
  <c r="F59" i="3" s="1"/>
  <c r="M139" i="3"/>
  <c r="F61" i="3" s="1"/>
  <c r="M111" i="3"/>
  <c r="F58" i="3" s="1"/>
  <c r="I127" i="3"/>
  <c r="G60" i="3" s="1"/>
  <c r="I106" i="3"/>
  <c r="G57" i="3" s="1"/>
  <c r="I101" i="3"/>
  <c r="G56" i="3" s="1"/>
  <c r="V145" i="3"/>
  <c r="I63" i="3" s="1"/>
  <c r="M152" i="3"/>
  <c r="F66" i="3" s="1"/>
  <c r="I154" i="3"/>
  <c r="G67" i="3" s="1"/>
  <c r="E16" i="3" s="1"/>
  <c r="E16" i="2" s="1"/>
  <c r="M101" i="3"/>
  <c r="F56" i="3" s="1"/>
  <c r="L154" i="3"/>
  <c r="E67" i="3" s="1"/>
  <c r="C16" i="3" s="1"/>
  <c r="S152" i="3"/>
  <c r="H66" i="3" s="1"/>
  <c r="S101" i="3"/>
  <c r="H56" i="3" s="1"/>
  <c r="E56" i="3"/>
  <c r="I145" i="3" l="1"/>
  <c r="G63" i="3" s="1"/>
  <c r="E15" i="3" s="1"/>
  <c r="E22" i="3" s="1"/>
  <c r="E22" i="2" s="1"/>
  <c r="I155" i="3"/>
  <c r="M145" i="3"/>
  <c r="F63" i="3" s="1"/>
  <c r="D15" i="3" s="1"/>
  <c r="D15" i="2" s="1"/>
  <c r="E21" i="3"/>
  <c r="E21" i="2" s="1"/>
  <c r="S154" i="3"/>
  <c r="H67" i="3" s="1"/>
  <c r="E19" i="3"/>
  <c r="P21" i="3"/>
  <c r="I21" i="2" s="1"/>
  <c r="V155" i="3"/>
  <c r="I69" i="3" s="1"/>
  <c r="M154" i="3"/>
  <c r="F67" i="3" s="1"/>
  <c r="D16" i="3" s="1"/>
  <c r="D16" i="2" s="1"/>
  <c r="S145" i="3"/>
  <c r="H63" i="3" s="1"/>
  <c r="L155" i="3"/>
  <c r="E69" i="3" s="1"/>
  <c r="G69" i="3" l="1"/>
  <c r="B7" i="1"/>
  <c r="P23" i="3"/>
  <c r="I23" i="2" s="1"/>
  <c r="E23" i="3"/>
  <c r="P22" i="3"/>
  <c r="I22" i="2" s="1"/>
  <c r="E15" i="2"/>
  <c r="E19" i="2" s="1"/>
  <c r="S155" i="3"/>
  <c r="H69" i="3" s="1"/>
  <c r="M155" i="3"/>
  <c r="F69" i="3" s="1"/>
  <c r="P25" i="3" l="1"/>
  <c r="E23" i="2"/>
  <c r="I25" i="2" s="1"/>
  <c r="I27" i="2" s="1"/>
  <c r="B8" i="1"/>
  <c r="P27" i="3" l="1"/>
  <c r="C7" i="1"/>
  <c r="C8" i="1" l="1"/>
  <c r="G7" i="1"/>
  <c r="G8" i="1" s="1"/>
  <c r="H28" i="3"/>
  <c r="P28" i="3" s="1"/>
  <c r="P30" i="3" s="1"/>
  <c r="B9" i="1" l="1"/>
  <c r="B10" i="1" s="1"/>
  <c r="H29" i="2" l="1"/>
  <c r="I29" i="2" s="1"/>
  <c r="G10" i="1"/>
  <c r="H28" i="2"/>
  <c r="I28" i="2" s="1"/>
  <c r="G9" i="1"/>
  <c r="G11" i="1" l="1"/>
  <c r="I30" i="2"/>
</calcChain>
</file>

<file path=xl/sharedStrings.xml><?xml version="1.0" encoding="utf-8"?>
<sst xmlns="http://schemas.openxmlformats.org/spreadsheetml/2006/main" count="315" uniqueCount="185">
  <si>
    <t>Rekapitulácia rozpočtu</t>
  </si>
  <si>
    <t>Stavba Zlepšenie technickej vybavenosti v obci Vyšný Žipov s prítomnosťou MRK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</si>
  <si>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</si>
  <si>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</si>
  <si>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</si>
  <si>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</si>
  <si>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</si>
  <si>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</si>
  <si>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</si>
  <si>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</si>
  <si>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</si>
  <si>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</si>
  <si>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>Časť A - SO 01 Chodník I.etapa</t>
  </si>
  <si>
    <t>Krycí list rozpočtu</t>
  </si>
  <si>
    <t>Objekt Časť A - SO 01 Chodník I.etapa</t>
  </si>
  <si>
    <t xml:space="preserve">Miesto:  </t>
  </si>
  <si>
    <t xml:space="preserve">Ks: </t>
  </si>
  <si>
    <t xml:space="preserve">Zákazka: </t>
  </si>
  <si>
    <t>Spracoval: Ing. Ján Halgaš</t>
  </si>
  <si>
    <t xml:space="preserve">Dňa </t>
  </si>
  <si>
    <t>1. 3. 2021</t>
  </si>
  <si>
    <t>Odberateľ: Obec Vyšný Žipov</t>
  </si>
  <si>
    <t xml:space="preserve">Projektant: 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</si>
  <si>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</si>
  <si>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</si>
  <si>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</si>
  <si>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</si>
  <si>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</si>
  <si>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</si>
  <si>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 xml:space="preserve">VRN </t>
  </si>
  <si>
    <t>Spolu</t>
  </si>
  <si>
    <t>Ďalšie náklady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</si>
  <si>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</si>
  <si>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</si>
  <si>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</si>
  <si>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</si>
  <si>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</si>
  <si>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</si>
  <si>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</si>
  <si>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</si>
  <si>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VRN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</si>
  <si>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</si>
  <si>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</si>
  <si>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</si>
  <si>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</si>
  <si>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</si>
  <si>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</si>
  <si>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</si>
  <si>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</si>
  <si>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</si>
  <si>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</si>
  <si>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</si>
  <si>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</si>
  <si>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</si>
  <si>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</si>
  <si>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</si>
  <si>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1. 3. 2021</t>
  </si>
  <si>
    <t>Prehľad rozpočtových nákladov</t>
  </si>
  <si>
    <t>Práce HSV</t>
  </si>
  <si>
    <t xml:space="preserve">   ZEMNÉ PRÁCE</t>
  </si>
  <si>
    <t xml:space="preserve">   ZÁKLADY</t>
  </si>
  <si>
    <t xml:space="preserve">   ZVISLÉ KONŠTRUKCIE</t>
  </si>
  <si>
    <t xml:space="preserve">   SPEVNENÉ PLOCHY</t>
  </si>
  <si>
    <t xml:space="preserve">   POTRUBNÉ ROZVODY</t>
  </si>
  <si>
    <t xml:space="preserve">   OSTATNÉ PRÁCE</t>
  </si>
  <si>
    <t xml:space="preserve">   PRESUNY HMÔT</t>
  </si>
  <si>
    <t>Práce PSV</t>
  </si>
  <si>
    <t xml:space="preserve">   KOVOVÉ DOPLNKOVÉ KONŠTRUKCIE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</si>
  <si>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</si>
  <si>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</si>
  <si>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</si>
  <si>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</si>
  <si>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</si>
  <si>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</si>
  <si>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</si>
  <si>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</si>
  <si>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</si>
  <si>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</si>
  <si>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</si>
  <si>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</si>
  <si>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</si>
  <si>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 Ján Halgaš</t>
  </si>
  <si>
    <t xml:space="preserve">Dátum: </t>
  </si>
  <si>
    <t>Zákazka Zlepšenie technickej vybavenosti v obci Vyšný Žipov s prítomnosťou MRK</t>
  </si>
  <si>
    <t>121101002</t>
  </si>
  <si>
    <t xml:space="preserve">Odstránenie ornice ručne s vodorov. premiest., na hromady do 50 m hr. nad 150 mm   </t>
  </si>
  <si>
    <t>m3</t>
  </si>
  <si>
    <t>122201401</t>
  </si>
  <si>
    <t xml:space="preserve">Výkop v zemníku na suchu v hornine 3, do 100 m3   </t>
  </si>
  <si>
    <t>122201409</t>
  </si>
  <si>
    <t xml:space="preserve">Príplatok k cenám za lepivosť výkopu v zemníkoch na suchu v hornine 3   </t>
  </si>
  <si>
    <t>122202201</t>
  </si>
  <si>
    <t xml:space="preserve">Odkopávka a prekopávka nezapažená pre cesty, v hornine 3 do 100 m3   </t>
  </si>
  <si>
    <t>122202209</t>
  </si>
  <si>
    <t xml:space="preserve">Odkopávky a prekopávky nezapažené pre cesty. Príplatok za lepivosť horniny 3   </t>
  </si>
  <si>
    <t>130201001</t>
  </si>
  <si>
    <t xml:space="preserve">Výkop jamy a ryhy v obmedzenom priestore horn. tr.3 ručne   </t>
  </si>
  <si>
    <t>141701101</t>
  </si>
  <si>
    <t xml:space="preserve">Pretláčanie rúry v hornina tr. 1-4 v hĺbky od 6 m dĺžky do 35 m vonkajšieho priemeru do 200 mm   </t>
  </si>
  <si>
    <t>m</t>
  </si>
  <si>
    <t>1411089300</t>
  </si>
  <si>
    <t xml:space="preserve">Rúrka hladká kruhová bezšvová D 21,3 mm, hrúbka steny 2,9mm ozn.11 353.0.   </t>
  </si>
  <si>
    <t>171101102</t>
  </si>
  <si>
    <t xml:space="preserve">Uloženie sypaniny do násypu súdržnej horniny s mierou zhutnenia na 96 % podľa Proctor-Standard   </t>
  </si>
  <si>
    <t>171201202</t>
  </si>
  <si>
    <t xml:space="preserve">Uloženie sypaniny na skládky nad 100 do 1000 m3   </t>
  </si>
  <si>
    <t>180402111</t>
  </si>
  <si>
    <t xml:space="preserve">Založenie trávnika parkového výsevom v rovine do 1:5   </t>
  </si>
  <si>
    <t>m2</t>
  </si>
  <si>
    <t>0057211200</t>
  </si>
  <si>
    <t xml:space="preserve">Trávové semeno - parková zmes   </t>
  </si>
  <si>
    <t>kg</t>
  </si>
  <si>
    <t>181101102</t>
  </si>
  <si>
    <t xml:space="preserve">Úprava pláne v zárezoch v hornine 1-4 so zhutnením   </t>
  </si>
  <si>
    <t>181301101</t>
  </si>
  <si>
    <t xml:space="preserve">Rozprestretie ornice v rovine, plocha do 500 m2, hr.do 100 mm   </t>
  </si>
  <si>
    <t>182201101</t>
  </si>
  <si>
    <t xml:space="preserve">Svahovanie trvalých svahov v násype   </t>
  </si>
  <si>
    <t>274271310</t>
  </si>
  <si>
    <t xml:space="preserve">Murovanie základových pásov (m3) z debniacich tvárnic  50x15x25 s betónovou výplňou C 16/20 hr. 150 mm   </t>
  </si>
  <si>
    <t>5959411100</t>
  </si>
  <si>
    <t xml:space="preserve">Tvárnica debniaca DT15, 50x15x25cm </t>
  </si>
  <si>
    <t>ks</t>
  </si>
  <si>
    <t>338171121</t>
  </si>
  <si>
    <t xml:space="preserve">Osadenie stĺpika oceľového plotového do výšky 2.60m zaliatim cem.mal.   </t>
  </si>
  <si>
    <t>5535850005</t>
  </si>
  <si>
    <t xml:space="preserve">Stĺpik AXYLE alebo ekvivalent, výška:2,0 m, pre osadenie do betónových pätiek   </t>
  </si>
  <si>
    <t>564732111</t>
  </si>
  <si>
    <t xml:space="preserve">Podklad alebo kryt z kameniva hrubého drveného veľ. 32-63mm(vibr.štrk) po zhut.hr. 100 mm   </t>
  </si>
  <si>
    <t>564752111</t>
  </si>
  <si>
    <t xml:space="preserve">Podklad alebo kryt z kameniva hrubého drveného veľ. 32-63mm(vibr.štrk) po zhut.hr. 150 mm   </t>
  </si>
  <si>
    <t>564851111</t>
  </si>
  <si>
    <t xml:space="preserve">Podklad zo štrkodrviny s rozprestretím a zhutnením, po zhutnení hr. 150 mm   </t>
  </si>
  <si>
    <t>564861111</t>
  </si>
  <si>
    <t xml:space="preserve">Podklad zo štrkodrviny s rozprestretím a zhutnením, po zhutnení hr. 200 mm   </t>
  </si>
  <si>
    <t>596911112</t>
  </si>
  <si>
    <t xml:space="preserve">Kladenie zámkovej dlažby  hr. 6 cm pre peších nad 20 m2 so zriadením lôžka z kameniva hr. 4 cm   </t>
  </si>
  <si>
    <t>5921952300</t>
  </si>
  <si>
    <t xml:space="preserve">Dlažba Low value Premac HAKA 6N- alebo ekvivalent normál, sivá 20x16,5x6 cm   </t>
  </si>
  <si>
    <t>596911212</t>
  </si>
  <si>
    <t xml:space="preserve">Kladenie zámkovej dlažby  hr. 8 cm pre peších nad 20 m2 so zriadením lôžka z kameniva hr. 4 cm   </t>
  </si>
  <si>
    <t>5921952470</t>
  </si>
  <si>
    <t xml:space="preserve">Dlažba Low value Premac HAKA 8N alebo ekvivalent -normál 20x16,5x8cm, červená   </t>
  </si>
  <si>
    <t>895991142</t>
  </si>
  <si>
    <t xml:space="preserve">Osadenie polypropylénovej uličnej vpuste DN 300, vývod DN 200   </t>
  </si>
  <si>
    <t>2860007230</t>
  </si>
  <si>
    <t xml:space="preserve">Obrubníková vpusť   </t>
  </si>
  <si>
    <t>914812211</t>
  </si>
  <si>
    <t xml:space="preserve">Montáž a demontáž dočasných dopravných značiek   </t>
  </si>
  <si>
    <t>916561111</t>
  </si>
  <si>
    <t xml:space="preserve">Osadenie záhonového alebo parkového obrubníka betón., do lôžka z bet. pros. tr. C 12/15 s bočnou oporou   </t>
  </si>
  <si>
    <t>5921954590</t>
  </si>
  <si>
    <t xml:space="preserve">Obrubník parkový 50x20x5 cm, sivý   </t>
  </si>
  <si>
    <t>917862111</t>
  </si>
  <si>
    <t xml:space="preserve">Osadenie chodník. obrubníka betónového stojatého do lôžka z betónu prosteho tr. C 12/15 s bočnou oporou   </t>
  </si>
  <si>
    <t>5921954400</t>
  </si>
  <si>
    <t xml:space="preserve">Obrubník cestný 33x26x15 cm, skosenie 12/4 cm   </t>
  </si>
  <si>
    <t>961043111</t>
  </si>
  <si>
    <t xml:space="preserve">Búranie základov z betónu prostého alebo preloženého kameňom,  -2,20000t   </t>
  </si>
  <si>
    <t>966067112</t>
  </si>
  <si>
    <t xml:space="preserve">Rozobratie plotov výšky do 250 cm, z drôteného pletiva alebo z plechu,  -0,01000t   </t>
  </si>
  <si>
    <t>979082213</t>
  </si>
  <si>
    <t xml:space="preserve">Vodorovná doprava sutiny so zložením a hrubým urovnaním na vzdialenosť do 1 km   </t>
  </si>
  <si>
    <t>t</t>
  </si>
  <si>
    <t>979082219</t>
  </si>
  <si>
    <t xml:space="preserve">Príplatok k cene za každý ďalší aj začatý 1 km nad 1 km   </t>
  </si>
  <si>
    <t>998223011</t>
  </si>
  <si>
    <t xml:space="preserve">Presun hmôt pre pozemné komunikácie s krytom dláždeným (822 2.3, 822 5.3) akejkoľvek dĺžky objektu   </t>
  </si>
  <si>
    <t>767915110</t>
  </si>
  <si>
    <t xml:space="preserve">Montáž oplotenia priebežného z profilovej ocele s hmotnosťou 1 m oplotenia do 15 kg   </t>
  </si>
  <si>
    <t>3132470800</t>
  </si>
  <si>
    <t xml:space="preserve">Pletivo so štvorcovými okami, pozinkované 50,0/2,24mm/2,00m   </t>
  </si>
  <si>
    <t>998767101</t>
  </si>
  <si>
    <t xml:space="preserve">Presun hmôt pre kovové stavebné doplnkové konštrukcie v objektoch výšky do 6 m  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</si>
  <si>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</si>
  <si>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</si>
  <si>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</si>
  <si>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</si>
  <si>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</si>
  <si>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Zariadenie staveniska</t>
  </si>
  <si>
    <t>Sťažené výrobné podmienky</t>
  </si>
  <si>
    <t>Prevádzkové vplyvy</t>
  </si>
  <si>
    <t>Sťažené podmienky dopravy</t>
  </si>
  <si>
    <t>Horské oblasti</t>
  </si>
  <si>
    <t>Mimostavenisková doprava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</si>
</sst>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0000FF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2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5" fillId="2" borderId="4" xfId="0" applyFont="1" applyFill="1" applyBorder="1" applyAlignment="1">
      <alignment horizontal="center"/>
    </xf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5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0" fillId="0" borderId="21" xfId="0" applyFill="1" applyBorder="1"/>
    <xf numFmtId="164" fontId="11" fillId="0" borderId="21" xfId="0" applyNumberFormat="1" applyFont="1" applyFill="1" applyBorder="1"/>
    <xf numFmtId="164" fontId="0" fillId="0" borderId="21" xfId="0" applyNumberFormat="1" applyFill="1" applyBorder="1"/>
    <xf numFmtId="164" fontId="12" fillId="0" borderId="21" xfId="0" applyNumberFormat="1" applyFont="1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11" fillId="0" borderId="21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4" xfId="0" applyNumberFormat="1" applyFont="1" applyFill="1" applyBorder="1"/>
    <xf numFmtId="164" fontId="1" fillId="0" borderId="65" xfId="0" applyNumberFormat="1" applyFont="1" applyFill="1" applyBorder="1"/>
    <xf numFmtId="0" fontId="1" fillId="0" borderId="68" xfId="0" applyFont="1" applyFill="1" applyBorder="1"/>
    <xf numFmtId="164" fontId="1" fillId="0" borderId="69" xfId="0" applyNumberFormat="1" applyFont="1" applyFill="1" applyBorder="1"/>
    <xf numFmtId="164" fontId="1" fillId="0" borderId="8" xfId="0" applyNumberFormat="1" applyFont="1" applyFill="1" applyBorder="1"/>
    <xf numFmtId="164" fontId="1" fillId="0" borderId="70" xfId="0" applyNumberFormat="1" applyFont="1" applyFill="1" applyBorder="1"/>
    <xf numFmtId="0" fontId="1" fillId="0" borderId="18" xfId="0" applyFont="1" applyFill="1" applyBorder="1"/>
    <xf numFmtId="0" fontId="1" fillId="0" borderId="69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8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6" fillId="0" borderId="68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4" xfId="0" applyFill="1" applyBorder="1"/>
    <xf numFmtId="0" fontId="13" fillId="0" borderId="94" xfId="0" applyFont="1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0" fillId="0" borderId="98" xfId="0" applyFill="1" applyBorder="1"/>
    <xf numFmtId="0" fontId="0" fillId="0" borderId="99" xfId="0" applyFill="1" applyBorder="1"/>
    <xf numFmtId="0" fontId="0" fillId="0" borderId="100" xfId="0" applyFill="1" applyBorder="1"/>
    <xf numFmtId="0" fontId="1" fillId="0" borderId="101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102" xfId="0" applyFill="1" applyBorder="1"/>
    <xf numFmtId="0" fontId="0" fillId="2" borderId="0" xfId="0" applyFill="1"/>
    <xf numFmtId="0" fontId="1" fillId="0" borderId="87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87" xfId="0" applyNumberFormat="1" applyFont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7" xfId="0" applyFont="1" applyBorder="1"/>
    <xf numFmtId="164" fontId="6" fillId="0" borderId="87" xfId="0" applyNumberFormat="1" applyFont="1" applyBorder="1"/>
    <xf numFmtId="165" fontId="6" fillId="0" borderId="87" xfId="0" applyNumberFormat="1" applyFont="1" applyBorder="1"/>
    <xf numFmtId="0" fontId="11" fillId="0" borderId="87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7" xfId="0" applyNumberFormat="1" applyFont="1" applyBorder="1"/>
    <xf numFmtId="165" fontId="14" fillId="0" borderId="67" xfId="0" applyNumberFormat="1" applyFont="1" applyBorder="1"/>
    <xf numFmtId="165" fontId="15" fillId="0" borderId="67" xfId="0" applyNumberFormat="1" applyFont="1" applyBorder="1"/>
    <xf numFmtId="0" fontId="16" fillId="0" borderId="67" xfId="0" applyFont="1" applyBorder="1"/>
    <xf numFmtId="0" fontId="0" fillId="2" borderId="105" xfId="0" applyFill="1" applyBorder="1"/>
    <xf numFmtId="0" fontId="11" fillId="0" borderId="106" xfId="0" applyFont="1" applyBorder="1"/>
    <xf numFmtId="0" fontId="11" fillId="0" borderId="105" xfId="0" applyFont="1" applyBorder="1"/>
    <xf numFmtId="0" fontId="0" fillId="0" borderId="105" xfId="0" applyBorder="1"/>
    <xf numFmtId="0" fontId="16" fillId="0" borderId="107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7" xfId="0" applyNumberFormat="1" applyFont="1" applyBorder="1"/>
    <xf numFmtId="166" fontId="6" fillId="0" borderId="87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17" fillId="0" borderId="0" xfId="0" applyNumberFormat="1" applyFont="1"/>
    <xf numFmtId="0" fontId="17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17" fillId="0" borderId="0" xfId="0" applyNumberFormat="1" applyFont="1"/>
    <xf numFmtId="0" fontId="18" fillId="0" borderId="0" xfId="0" applyFont="1" applyAlignment="1">
      <alignment wrapText="1"/>
    </xf>
    <xf numFmtId="164" fontId="18" fillId="0" borderId="0" xfId="0" applyNumberFormat="1" applyFont="1" applyAlignment="1">
      <alignment wrapText="1"/>
    </xf>
    <xf numFmtId="166" fontId="18" fillId="0" borderId="0" xfId="0" applyNumberFormat="1" applyFont="1" applyAlignment="1">
      <alignment wrapText="1"/>
    </xf>
    <xf numFmtId="165" fontId="18" fillId="0" borderId="0" xfId="0" applyNumberFormat="1" applyFont="1" applyAlignment="1">
      <alignment wrapText="1"/>
    </xf>
    <xf numFmtId="165" fontId="18" fillId="0" borderId="0" xfId="0" applyNumberFormat="1" applyFont="1"/>
    <xf numFmtId="0" fontId="18" fillId="0" borderId="0" xfId="0" applyFont="1"/>
    <xf numFmtId="49" fontId="18" fillId="0" borderId="0" xfId="0" applyNumberFormat="1" applyFont="1" applyAlignment="1">
      <alignment horizontal="left" wrapText="1"/>
    </xf>
    <xf numFmtId="166" fontId="18" fillId="0" borderId="0" xfId="0" applyNumberFormat="1" applyFont="1"/>
    <xf numFmtId="166" fontId="5" fillId="0" borderId="0" xfId="0" applyNumberFormat="1" applyFont="1"/>
    <xf numFmtId="0" fontId="14" fillId="0" borderId="109" xfId="0" applyFont="1" applyBorder="1"/>
    <xf numFmtId="166" fontId="14" fillId="0" borderId="109" xfId="0" applyNumberFormat="1" applyFont="1" applyBorder="1"/>
    <xf numFmtId="164" fontId="14" fillId="0" borderId="109" xfId="0" applyNumberFormat="1" applyFont="1" applyBorder="1"/>
    <xf numFmtId="0" fontId="6" fillId="0" borderId="106" xfId="0" applyFont="1" applyBorder="1"/>
    <xf numFmtId="0" fontId="6" fillId="0" borderId="105" xfId="0" applyFont="1" applyBorder="1"/>
    <xf numFmtId="166" fontId="17" fillId="0" borderId="105" xfId="0" applyNumberFormat="1" applyFont="1" applyBorder="1"/>
    <xf numFmtId="166" fontId="18" fillId="0" borderId="105" xfId="0" applyNumberFormat="1" applyFont="1" applyBorder="1"/>
    <xf numFmtId="0" fontId="5" fillId="0" borderId="105" xfId="0" applyFont="1" applyBorder="1"/>
    <xf numFmtId="0" fontId="1" fillId="0" borderId="105" xfId="0" applyFont="1" applyBorder="1"/>
    <xf numFmtId="0" fontId="14" fillId="0" borderId="110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8" fillId="0" borderId="44" xfId="0" applyFont="1" applyBorder="1" applyAlignment="1">
      <alignment wrapText="1"/>
    </xf>
    <xf numFmtId="0" fontId="14" fillId="0" borderId="112" xfId="0" applyFont="1" applyBorder="1"/>
    <xf numFmtId="0" fontId="13" fillId="0" borderId="1" xfId="0" applyFont="1" applyFill="1" applyBorder="1"/>
    <xf numFmtId="0" fontId="19" fillId="0" borderId="0" xfId="0" applyFont="1"/>
    <xf numFmtId="164" fontId="6" fillId="0" borderId="14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1" fillId="0" borderId="55" xfId="0" applyFont="1" applyBorder="1"/>
    <xf numFmtId="164" fontId="6" fillId="0" borderId="55" xfId="0" applyNumberFormat="1" applyFont="1" applyBorder="1"/>
    <xf numFmtId="164" fontId="1" fillId="0" borderId="55" xfId="0" applyNumberFormat="1" applyFont="1" applyBorder="1"/>
    <xf numFmtId="0" fontId="1" fillId="0" borderId="0" xfId="0" applyFont="1" applyBorder="1"/>
    <xf numFmtId="164" fontId="1" fillId="0" borderId="0" xfId="0" applyNumberFormat="1" applyFont="1" applyBorder="1"/>
    <xf numFmtId="0" fontId="1" fillId="0" borderId="29" xfId="0" applyFont="1" applyBorder="1"/>
    <xf numFmtId="164" fontId="1" fillId="0" borderId="29" xfId="0" applyNumberFormat="1" applyFont="1" applyBorder="1"/>
    <xf numFmtId="0" fontId="1" fillId="0" borderId="59" xfId="0" applyFont="1" applyBorder="1"/>
    <xf numFmtId="0" fontId="1" fillId="0" borderId="45" xfId="0" applyFont="1" applyBorder="1"/>
    <xf numFmtId="0" fontId="10" fillId="0" borderId="45" xfId="0" applyFont="1" applyBorder="1"/>
    <xf numFmtId="0" fontId="6" fillId="0" borderId="55" xfId="0" applyFont="1" applyBorder="1"/>
    <xf numFmtId="0" fontId="6" fillId="0" borderId="45" xfId="0" applyFont="1" applyBorder="1"/>
    <xf numFmtId="0" fontId="1" fillId="0" borderId="55" xfId="0" applyFont="1" applyBorder="1" applyAlignment="1">
      <alignment wrapText="1"/>
    </xf>
    <xf numFmtId="0" fontId="1" fillId="0" borderId="28" xfId="0" applyFont="1" applyBorder="1"/>
    <xf numFmtId="164" fontId="6" fillId="0" borderId="0" xfId="0" applyNumberFormat="1" applyFont="1" applyBorder="1"/>
    <xf numFmtId="0" fontId="6" fillId="0" borderId="29" xfId="0" applyFont="1" applyBorder="1"/>
    <xf numFmtId="164" fontId="5" fillId="0" borderId="55" xfId="0" applyNumberFormat="1" applyFont="1" applyBorder="1"/>
    <xf numFmtId="0" fontId="6" fillId="0" borderId="28" xfId="0" applyFont="1" applyBorder="1"/>
    <xf numFmtId="0" fontId="6" fillId="0" borderId="0" xfId="0" applyFont="1" applyBorder="1"/>
    <xf numFmtId="164" fontId="6" fillId="0" borderId="29" xfId="0" applyNumberFormat="1" applyFont="1" applyBorder="1"/>
    <xf numFmtId="164" fontId="1" fillId="0" borderId="63" xfId="0" applyNumberFormat="1" applyFont="1" applyBorder="1"/>
    <xf numFmtId="0" fontId="6" fillId="0" borderId="47" xfId="0" applyFont="1" applyBorder="1"/>
    <xf numFmtId="164" fontId="6" fillId="0" borderId="48" xfId="0" applyNumberFormat="1" applyFont="1" applyBorder="1"/>
    <xf numFmtId="164" fontId="6" fillId="0" borderId="49" xfId="0" applyNumberFormat="1" applyFont="1" applyBorder="1"/>
    <xf numFmtId="164" fontId="6" fillId="0" borderId="50" xfId="0" applyNumberFormat="1" applyFont="1" applyBorder="1"/>
    <xf numFmtId="0" fontId="6" fillId="0" borderId="51" xfId="0" applyFont="1" applyBorder="1"/>
    <xf numFmtId="164" fontId="6" fillId="0" borderId="52" xfId="0" applyNumberFormat="1" applyFont="1" applyBorder="1"/>
    <xf numFmtId="164" fontId="6" fillId="0" borderId="53" xfId="0" applyNumberFormat="1" applyFont="1" applyBorder="1"/>
    <xf numFmtId="164" fontId="6" fillId="0" borderId="54" xfId="0" applyNumberFormat="1" applyFont="1" applyBorder="1"/>
    <xf numFmtId="164" fontId="6" fillId="0" borderId="44" xfId="0" applyNumberFormat="1" applyFont="1" applyBorder="1"/>
    <xf numFmtId="164" fontId="6" fillId="0" borderId="45" xfId="0" applyNumberFormat="1" applyFont="1" applyBorder="1"/>
    <xf numFmtId="164" fontId="5" fillId="0" borderId="45" xfId="0" applyNumberFormat="1" applyFont="1" applyBorder="1"/>
    <xf numFmtId="164" fontId="1" fillId="0" borderId="28" xfId="0" applyNumberFormat="1" applyFont="1" applyBorder="1"/>
    <xf numFmtId="164" fontId="6" fillId="0" borderId="51" xfId="0" applyNumberFormat="1" applyFont="1" applyBorder="1"/>
    <xf numFmtId="164" fontId="6" fillId="0" borderId="47" xfId="0" applyNumberFormat="1" applyFont="1" applyBorder="1"/>
    <xf numFmtId="164" fontId="6" fillId="0" borderId="28" xfId="0" applyNumberFormat="1" applyFont="1" applyBorder="1"/>
    <xf numFmtId="164" fontId="1" fillId="0" borderId="93" xfId="0" applyNumberFormat="1" applyFont="1" applyBorder="1"/>
    <xf numFmtId="164" fontId="5" fillId="0" borderId="28" xfId="0" applyNumberFormat="1" applyFont="1" applyBorder="1"/>
    <xf numFmtId="164" fontId="1" fillId="0" borderId="78" xfId="0" applyNumberFormat="1" applyFont="1" applyBorder="1"/>
    <xf numFmtId="0" fontId="1" fillId="0" borderId="79" xfId="0" applyFont="1" applyBorder="1"/>
    <xf numFmtId="0" fontId="1" fillId="0" borderId="77" xfId="0" applyFont="1" applyBorder="1"/>
    <xf numFmtId="0" fontId="0" fillId="0" borderId="0" xfId="0" applyBorder="1"/>
    <xf numFmtId="0" fontId="1" fillId="0" borderId="66" xfId="0" applyFont="1" applyBorder="1"/>
    <xf numFmtId="0" fontId="1" fillId="0" borderId="67" xfId="0" applyFont="1" applyBorder="1"/>
    <xf numFmtId="0" fontId="1" fillId="0" borderId="113" xfId="0" applyFont="1" applyBorder="1"/>
    <xf numFmtId="0" fontId="1" fillId="0" borderId="113" xfId="0" applyFont="1" applyBorder="1" applyAlignment="1">
      <alignment wrapText="1"/>
    </xf>
    <xf numFmtId="0" fontId="1" fillId="0" borderId="106" xfId="0" applyFont="1" applyBorder="1"/>
    <xf numFmtId="0" fontId="1" fillId="0" borderId="93" xfId="0" applyFont="1" applyBorder="1"/>
    <xf numFmtId="0" fontId="1" fillId="0" borderId="107" xfId="0" applyFont="1" applyBorder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6" fillId="0" borderId="77" xfId="0" applyFont="1" applyBorder="1"/>
    <xf numFmtId="0" fontId="1" fillId="0" borderId="77" xfId="0" applyFont="1" applyBorder="1"/>
    <xf numFmtId="0" fontId="6" fillId="0" borderId="73" xfId="0" applyFont="1" applyBorder="1"/>
    <xf numFmtId="164" fontId="1" fillId="0" borderId="73" xfId="0" applyNumberFormat="1" applyFont="1" applyBorder="1"/>
    <xf numFmtId="0" fontId="6" fillId="0" borderId="76" xfId="0" applyFont="1" applyBorder="1"/>
    <xf numFmtId="164" fontId="1" fillId="0" borderId="76" xfId="0" applyNumberFormat="1" applyFont="1" applyBorder="1"/>
    <xf numFmtId="0" fontId="1" fillId="0" borderId="79" xfId="0" applyFont="1" applyBorder="1"/>
    <xf numFmtId="0" fontId="6" fillId="0" borderId="2" xfId="0" applyFont="1" applyBorder="1"/>
    <xf numFmtId="0" fontId="1" fillId="0" borderId="74" xfId="0" applyFont="1" applyBorder="1"/>
    <xf numFmtId="0" fontId="1" fillId="0" borderId="2" xfId="0" applyFont="1" applyBorder="1"/>
    <xf numFmtId="0" fontId="6" fillId="0" borderId="50" xfId="0" applyFont="1" applyBorder="1"/>
    <xf numFmtId="0" fontId="1" fillId="0" borderId="76" xfId="0" applyFont="1" applyBorder="1"/>
    <xf numFmtId="0" fontId="6" fillId="0" borderId="0" xfId="0" applyFont="1" applyBorder="1"/>
    <xf numFmtId="0" fontId="1" fillId="0" borderId="78" xfId="0" applyFont="1" applyBorder="1"/>
    <xf numFmtId="0" fontId="6" fillId="0" borderId="38" xfId="0" applyFont="1" applyBorder="1"/>
    <xf numFmtId="0" fontId="6" fillId="0" borderId="37" xfId="0" applyFont="1" applyBorder="1"/>
    <xf numFmtId="0" fontId="1" fillId="0" borderId="73" xfId="0" applyFont="1" applyBorder="1"/>
    <xf numFmtId="0" fontId="6" fillId="0" borderId="81" xfId="0" applyFont="1" applyBorder="1"/>
    <xf numFmtId="0" fontId="1" fillId="0" borderId="80" xfId="0" applyFont="1" applyBorder="1"/>
    <xf numFmtId="0" fontId="1" fillId="0" borderId="39" xfId="0" applyFont="1" applyBorder="1"/>
    <xf numFmtId="0" fontId="6" fillId="0" borderId="82" xfId="0" applyFont="1" applyBorder="1"/>
    <xf numFmtId="0" fontId="1" fillId="0" borderId="75" xfId="0" applyFont="1" applyBorder="1"/>
    <xf numFmtId="0" fontId="3" fillId="0" borderId="112" xfId="0" applyFont="1" applyBorder="1" applyAlignment="1">
      <alignment horizontal="center" vertical="center"/>
    </xf>
    <xf numFmtId="0" fontId="9" fillId="0" borderId="10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4" fillId="0" borderId="28" xfId="0" applyFont="1" applyBorder="1"/>
    <xf numFmtId="0" fontId="4" fillId="0" borderId="29" xfId="0" applyFont="1" applyBorder="1"/>
    <xf numFmtId="0" fontId="1" fillId="0" borderId="29" xfId="0" applyFont="1" applyBorder="1"/>
    <xf numFmtId="0" fontId="1" fillId="0" borderId="93" xfId="0" applyFont="1" applyBorder="1"/>
    <xf numFmtId="0" fontId="6" fillId="0" borderId="34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6" fillId="0" borderId="59" xfId="0" applyFont="1" applyBorder="1"/>
    <xf numFmtId="0" fontId="5" fillId="0" borderId="0" xfId="0" applyFont="1" applyAlignment="1">
      <alignment horizontal="left"/>
    </xf>
    <xf numFmtId="0" fontId="5" fillId="0" borderId="0" xfId="0" applyFont="1"/>
    <xf numFmtId="0" fontId="14" fillId="0" borderId="109" xfId="0" applyFont="1" applyBorder="1"/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5" fillId="0" borderId="87" xfId="0" applyFont="1" applyBorder="1"/>
    <xf numFmtId="0" fontId="14" fillId="0" borderId="66" xfId="0" applyFont="1" applyBorder="1"/>
    <xf numFmtId="0" fontId="14" fillId="0" borderId="67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8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5" fillId="0" borderId="111" xfId="0" applyFont="1" applyFill="1" applyBorder="1" applyAlignment="1">
      <alignment wrapText="1"/>
    </xf>
    <xf numFmtId="0" fontId="1" fillId="0" borderId="103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8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6" fillId="0" borderId="44" xfId="0" applyFont="1" applyBorder="1"/>
    <xf numFmtId="0" fontId="6" fillId="0" borderId="0" xfId="0" applyFont="1"/>
    <xf numFmtId="0" fontId="5" fillId="0" borderId="44" xfId="0" applyFont="1" applyBorder="1"/>
    <xf numFmtId="0" fontId="5" fillId="0" borderId="59" xfId="0" applyFont="1" applyBorder="1"/>
    <xf numFmtId="0" fontId="1" fillId="0" borderId="77" xfId="0" applyFont="1" applyFill="1" applyBorder="1"/>
    <xf numFmtId="0" fontId="1" fillId="0" borderId="79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10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wrapText="1"/>
    </xf>
    <xf numFmtId="0" fontId="4" fillId="0" borderId="111" xfId="0" applyFont="1" applyFill="1" applyBorder="1" applyAlignment="1">
      <alignment wrapText="1"/>
    </xf>
    <xf numFmtId="0" fontId="4" fillId="0" borderId="103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2" xfId="0" applyFont="1" applyFill="1" applyBorder="1"/>
    <xf numFmtId="0" fontId="1" fillId="0" borderId="83" xfId="0" applyFont="1" applyFill="1" applyBorder="1"/>
    <xf numFmtId="0" fontId="1" fillId="0" borderId="36" xfId="0" applyFont="1" applyFill="1" applyBorder="1"/>
    <xf numFmtId="0" fontId="6" fillId="0" borderId="0" xfId="0" applyFont="1" applyFill="1" applyBorder="1"/>
    <xf numFmtId="0" fontId="1" fillId="0" borderId="84" xfId="0" applyFont="1" applyFill="1" applyBorder="1"/>
    <xf numFmtId="0" fontId="1" fillId="0" borderId="16" xfId="0" applyFont="1" applyFill="1" applyBorder="1"/>
    <xf numFmtId="0" fontId="6" fillId="0" borderId="86" xfId="0" applyFont="1" applyFill="1" applyBorder="1"/>
    <xf numFmtId="0" fontId="1" fillId="0" borderId="27" xfId="0" applyFont="1" applyFill="1" applyBorder="1"/>
    <xf numFmtId="0" fontId="6" fillId="0" borderId="78" xfId="0" applyFont="1" applyFill="1" applyBorder="1"/>
    <xf numFmtId="164" fontId="1" fillId="0" borderId="78" xfId="0" applyNumberFormat="1" applyFont="1" applyFill="1" applyBorder="1"/>
    <xf numFmtId="0" fontId="6" fillId="0" borderId="79" xfId="0" applyFont="1" applyFill="1" applyBorder="1"/>
    <xf numFmtId="164" fontId="1" fillId="0" borderId="79" xfId="0" applyNumberFormat="1" applyFont="1" applyFill="1" applyBorder="1"/>
    <xf numFmtId="0" fontId="6" fillId="0" borderId="87" xfId="0" applyFont="1" applyFill="1" applyBorder="1"/>
    <xf numFmtId="164" fontId="1" fillId="0" borderId="85" xfId="0" applyNumberFormat="1" applyFont="1" applyFill="1" applyBorder="1"/>
    <xf numFmtId="0" fontId="6" fillId="0" borderId="58" xfId="0" applyFont="1" applyFill="1" applyBorder="1"/>
    <xf numFmtId="0" fontId="1" fillId="0" borderId="40" xfId="0" applyFont="1" applyFill="1" applyBorder="1"/>
    <xf numFmtId="0" fontId="1" fillId="0" borderId="80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4" xfId="0" applyFont="1" applyFill="1" applyBorder="1"/>
    <xf numFmtId="0" fontId="1" fillId="0" borderId="49" xfId="0" applyFont="1" applyFill="1" applyBorder="1"/>
    <xf numFmtId="0" fontId="1" fillId="0" borderId="76" xfId="0" applyFont="1" applyFill="1" applyBorder="1"/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9" xfId="0" applyFont="1" applyFill="1" applyBorder="1"/>
    <xf numFmtId="0" fontId="1" fillId="0" borderId="73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81" xfId="0" applyFont="1" applyFill="1" applyBorder="1"/>
    <xf numFmtId="0" fontId="1" fillId="0" borderId="39" xfId="0" applyFont="1" applyFill="1" applyBorder="1"/>
    <xf numFmtId="0" fontId="8" fillId="3" borderId="18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3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616C3-D1F8-4D7E-A79D-EC59C61DA52B}">
  <dimension ref="A1:Z11"/>
  <sheetViews>
    <sheetView tabSelected="1" workbookViewId="0"/>
  </sheetViews>
  <sheetFormatPr defaultColWidth="0" defaultRowHeight="14.4" x14ac:dyDescent="0.3"/>
  <cols>
    <col min="1" max="1" width="32.77734375" customWidth="1"/>
    <col min="2" max="2" width="10.77734375" customWidth="1"/>
    <col min="3" max="6" width="8.77734375" customWidth="1"/>
    <col min="7" max="7" width="10.77734375" customWidth="1"/>
    <col min="8" max="8" width="8.88671875" customWidth="1"/>
    <col min="9" max="26" width="0" hidden="1" customWidth="1"/>
    <col min="27" max="16384" width="8.88671875" hidden="1"/>
  </cols>
  <sheetData>
    <row r="1" spans="1:26" x14ac:dyDescent="0.3">
      <c r="A1" s="3"/>
      <c r="B1" s="3"/>
      <c r="C1" s="3"/>
      <c r="D1" s="3"/>
      <c r="E1" s="3"/>
      <c r="F1" s="3"/>
      <c r="G1" s="3"/>
    </row>
    <row r="2" spans="1:26" ht="34.950000000000003" customHeight="1" x14ac:dyDescent="0.3">
      <c r="A2" s="276" t="s">
        <v>0</v>
      </c>
      <c r="B2" s="277"/>
      <c r="C2" s="277"/>
      <c r="D2" s="277"/>
      <c r="E2" s="277"/>
      <c r="F2" s="5" t="s">
        <v>2</v>
      </c>
      <c r="G2" s="5"/>
    </row>
    <row r="3" spans="1:26" x14ac:dyDescent="0.3">
      <c r="A3" s="278" t="s">
        <v>1</v>
      </c>
      <c r="B3" s="278"/>
      <c r="C3" s="278"/>
      <c r="D3" s="278"/>
      <c r="E3" s="278"/>
      <c r="F3" s="6" t="s">
        <v>3</v>
      </c>
      <c r="G3" s="6" t="s">
        <v>4</v>
      </c>
    </row>
    <row r="4" spans="1:26" x14ac:dyDescent="0.3">
      <c r="A4" s="278"/>
      <c r="B4" s="278"/>
      <c r="C4" s="278"/>
      <c r="D4" s="278"/>
      <c r="E4" s="278"/>
      <c r="F4" s="7">
        <v>0.2</v>
      </c>
      <c r="G4" s="7">
        <v>0</v>
      </c>
    </row>
    <row r="5" spans="1:26" x14ac:dyDescent="0.3">
      <c r="A5" s="8"/>
      <c r="B5" s="8"/>
      <c r="C5" s="8"/>
      <c r="D5" s="8"/>
      <c r="E5" s="8"/>
      <c r="F5" s="8"/>
      <c r="G5" s="8"/>
    </row>
    <row r="6" spans="1:26" x14ac:dyDescent="0.3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3">
      <c r="A7" s="2" t="s">
        <v>12</v>
      </c>
      <c r="B7" s="220">
        <f>'SO 15241'!I155-Rekapitulácia!D7</f>
        <v>0</v>
      </c>
      <c r="C7" s="220">
        <f>'SO 15241'!P25</f>
        <v>0</v>
      </c>
      <c r="D7" s="220">
        <v>0</v>
      </c>
      <c r="E7" s="220">
        <f>'SO 15241'!P16</f>
        <v>0</v>
      </c>
      <c r="F7" s="220">
        <v>0</v>
      </c>
      <c r="G7" s="220">
        <f>B7+C7+D7+E7+F7</f>
        <v>0</v>
      </c>
      <c r="K7">
        <f>'SO 15241'!K155</f>
        <v>0</v>
      </c>
      <c r="Q7">
        <v>30.126000000000001</v>
      </c>
    </row>
    <row r="8" spans="1:26" x14ac:dyDescent="0.3">
      <c r="A8" s="223" t="s">
        <v>174</v>
      </c>
      <c r="B8" s="224">
        <f>SUM(B7:B7)</f>
        <v>0</v>
      </c>
      <c r="C8" s="224">
        <f>SUM(C7:C7)</f>
        <v>0</v>
      </c>
      <c r="D8" s="224">
        <f>SUM(D7:D7)</f>
        <v>0</v>
      </c>
      <c r="E8" s="224">
        <f>SUM(E7:E7)</f>
        <v>0</v>
      </c>
      <c r="F8" s="224">
        <f>SUM(F7:F7)</f>
        <v>0</v>
      </c>
      <c r="G8" s="224">
        <f>SUM(G7:G7)-SUM(Z7:Z7)</f>
        <v>0</v>
      </c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</row>
    <row r="9" spans="1:26" x14ac:dyDescent="0.3">
      <c r="A9" s="221" t="s">
        <v>175</v>
      </c>
      <c r="B9" s="222">
        <f>G8-SUM(Rekapitulácia!K7:'Rekapitulácia'!K7)*1</f>
        <v>0</v>
      </c>
      <c r="C9" s="222"/>
      <c r="D9" s="222"/>
      <c r="E9" s="222"/>
      <c r="F9" s="222"/>
      <c r="G9" s="222">
        <f>ROUND(((ROUND(B9,2)*20)/100),2)*1</f>
        <v>0</v>
      </c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x14ac:dyDescent="0.3">
      <c r="A10" s="4" t="s">
        <v>176</v>
      </c>
      <c r="B10" s="219">
        <f>(G8-B9)</f>
        <v>0</v>
      </c>
      <c r="C10" s="219"/>
      <c r="D10" s="219"/>
      <c r="E10" s="219"/>
      <c r="F10" s="219"/>
      <c r="G10" s="219">
        <f>ROUND(((ROUND(B10,2)*0)/100),2)</f>
        <v>0</v>
      </c>
      <c r="H10" s="139"/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</row>
    <row r="11" spans="1:26" x14ac:dyDescent="0.3">
      <c r="A11" s="225" t="s">
        <v>177</v>
      </c>
      <c r="B11" s="226"/>
      <c r="C11" s="226"/>
      <c r="D11" s="226"/>
      <c r="E11" s="226"/>
      <c r="F11" s="226"/>
      <c r="G11" s="226">
        <f>SUM(G8:G10)</f>
        <v>0</v>
      </c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3DA81-C93C-4D82-87FC-BF72CE23F061}">
  <dimension ref="A1:AA42"/>
  <sheetViews>
    <sheetView workbookViewId="0">
      <pane ySplit="1" topLeftCell="A17" activePane="bottomLeft" state="frozen"/>
      <selection pane="bottomLeft" activeCell="A2" sqref="A2:XFD2"/>
    </sheetView>
  </sheetViews>
  <sheetFormatPr defaultColWidth="0" defaultRowHeight="14.4" x14ac:dyDescent="0.3"/>
  <cols>
    <col min="1" max="1" width="1.77734375" customWidth="1"/>
    <col min="2" max="2" width="8.77734375" customWidth="1"/>
    <col min="3" max="4" width="10.77734375" customWidth="1"/>
    <col min="5" max="5" width="12.77734375" customWidth="1"/>
    <col min="6" max="7" width="10.77734375" customWidth="1"/>
    <col min="8" max="8" width="8.77734375" customWidth="1"/>
    <col min="9" max="9" width="10.77734375" customWidth="1"/>
    <col min="10" max="10" width="4.77734375" customWidth="1"/>
    <col min="11" max="26" width="0" hidden="1" customWidth="1"/>
    <col min="27" max="27" width="8.88671875" customWidth="1"/>
    <col min="28" max="16384" width="8.88671875" hidden="1"/>
  </cols>
  <sheetData>
    <row r="1" spans="1:23" ht="3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W1">
        <v>30.126000000000001</v>
      </c>
    </row>
    <row r="2" spans="1:23" ht="34.950000000000003" customHeight="1" x14ac:dyDescent="0.3">
      <c r="A2" s="1"/>
      <c r="B2" s="301" t="s">
        <v>178</v>
      </c>
      <c r="C2" s="302"/>
      <c r="D2" s="302"/>
      <c r="E2" s="302"/>
      <c r="F2" s="302"/>
      <c r="G2" s="302"/>
      <c r="H2" s="302"/>
      <c r="I2" s="302"/>
      <c r="J2" s="303"/>
      <c r="K2" s="268"/>
      <c r="L2" s="268"/>
      <c r="M2" s="268"/>
      <c r="N2" s="268"/>
      <c r="O2" s="268"/>
      <c r="P2" s="153"/>
    </row>
    <row r="3" spans="1:23" ht="18" customHeight="1" x14ac:dyDescent="0.3">
      <c r="A3" s="1"/>
      <c r="B3" s="304" t="s">
        <v>1</v>
      </c>
      <c r="C3" s="305"/>
      <c r="D3" s="305"/>
      <c r="E3" s="305"/>
      <c r="F3" s="305"/>
      <c r="G3" s="306"/>
      <c r="H3" s="306"/>
      <c r="I3" s="306"/>
      <c r="J3" s="307"/>
      <c r="K3" s="268"/>
      <c r="L3" s="268"/>
      <c r="M3" s="268"/>
      <c r="N3" s="268"/>
      <c r="O3" s="268"/>
      <c r="P3" s="153"/>
    </row>
    <row r="4" spans="1:23" ht="18" customHeight="1" x14ac:dyDescent="0.3">
      <c r="A4" s="1"/>
      <c r="B4" s="236"/>
      <c r="C4" s="227"/>
      <c r="D4" s="227"/>
      <c r="E4" s="227"/>
      <c r="F4" s="237" t="s">
        <v>15</v>
      </c>
      <c r="G4" s="227"/>
      <c r="H4" s="227"/>
      <c r="I4" s="227"/>
      <c r="J4" s="271"/>
      <c r="K4" s="268"/>
      <c r="L4" s="268"/>
      <c r="M4" s="268"/>
      <c r="N4" s="268"/>
      <c r="O4" s="268"/>
      <c r="P4" s="153"/>
    </row>
    <row r="5" spans="1:23" ht="18" customHeight="1" x14ac:dyDescent="0.3">
      <c r="A5" s="1"/>
      <c r="B5" s="235"/>
      <c r="C5" s="227"/>
      <c r="D5" s="227"/>
      <c r="E5" s="227"/>
      <c r="F5" s="237" t="s">
        <v>16</v>
      </c>
      <c r="G5" s="227"/>
      <c r="H5" s="227"/>
      <c r="I5" s="227"/>
      <c r="J5" s="271"/>
      <c r="K5" s="268"/>
      <c r="L5" s="268"/>
      <c r="M5" s="268"/>
      <c r="N5" s="268"/>
      <c r="O5" s="268"/>
      <c r="P5" s="153"/>
    </row>
    <row r="6" spans="1:23" ht="18" customHeight="1" x14ac:dyDescent="0.3">
      <c r="A6" s="1"/>
      <c r="B6" s="238" t="s">
        <v>17</v>
      </c>
      <c r="C6" s="227"/>
      <c r="D6" s="237" t="s">
        <v>18</v>
      </c>
      <c r="E6" s="227"/>
      <c r="F6" s="237" t="s">
        <v>19</v>
      </c>
      <c r="G6" s="237" t="s">
        <v>20</v>
      </c>
      <c r="H6" s="227"/>
      <c r="I6" s="227"/>
      <c r="J6" s="271"/>
      <c r="K6" s="268"/>
      <c r="L6" s="268"/>
      <c r="M6" s="268"/>
      <c r="N6" s="268"/>
      <c r="O6" s="268"/>
      <c r="P6" s="153"/>
    </row>
    <row r="7" spans="1:23" ht="19.95" customHeight="1" x14ac:dyDescent="0.3">
      <c r="A7" s="1"/>
      <c r="B7" s="308" t="s">
        <v>21</v>
      </c>
      <c r="C7" s="309"/>
      <c r="D7" s="309"/>
      <c r="E7" s="309"/>
      <c r="F7" s="309"/>
      <c r="G7" s="309"/>
      <c r="H7" s="309"/>
      <c r="I7" s="239"/>
      <c r="J7" s="272"/>
      <c r="K7" s="268"/>
      <c r="L7" s="268"/>
      <c r="M7" s="268"/>
      <c r="N7" s="268"/>
      <c r="O7" s="268"/>
      <c r="P7" s="153"/>
    </row>
    <row r="8" spans="1:23" ht="18" customHeight="1" x14ac:dyDescent="0.3">
      <c r="A8" s="1"/>
      <c r="B8" s="238" t="s">
        <v>24</v>
      </c>
      <c r="C8" s="227"/>
      <c r="D8" s="227"/>
      <c r="E8" s="227"/>
      <c r="F8" s="237" t="s">
        <v>25</v>
      </c>
      <c r="G8" s="227"/>
      <c r="H8" s="227"/>
      <c r="I8" s="227"/>
      <c r="J8" s="271"/>
      <c r="K8" s="268"/>
      <c r="L8" s="268"/>
      <c r="M8" s="268"/>
      <c r="N8" s="268"/>
      <c r="O8" s="268"/>
      <c r="P8" s="153"/>
    </row>
    <row r="9" spans="1:23" ht="19.95" customHeight="1" x14ac:dyDescent="0.3">
      <c r="A9" s="1"/>
      <c r="B9" s="308" t="s">
        <v>22</v>
      </c>
      <c r="C9" s="309"/>
      <c r="D9" s="309"/>
      <c r="E9" s="309"/>
      <c r="F9" s="309"/>
      <c r="G9" s="309"/>
      <c r="H9" s="309"/>
      <c r="I9" s="239"/>
      <c r="J9" s="272"/>
      <c r="K9" s="268"/>
      <c r="L9" s="268"/>
      <c r="M9" s="268"/>
      <c r="N9" s="268"/>
      <c r="O9" s="268"/>
      <c r="P9" s="153"/>
    </row>
    <row r="10" spans="1:23" ht="18" customHeight="1" x14ac:dyDescent="0.3">
      <c r="A10" s="1"/>
      <c r="B10" s="238" t="s">
        <v>24</v>
      </c>
      <c r="C10" s="227"/>
      <c r="D10" s="227"/>
      <c r="E10" s="227"/>
      <c r="F10" s="237" t="s">
        <v>25</v>
      </c>
      <c r="G10" s="227"/>
      <c r="H10" s="227"/>
      <c r="I10" s="227"/>
      <c r="J10" s="271"/>
      <c r="K10" s="268"/>
      <c r="L10" s="268"/>
      <c r="M10" s="268"/>
      <c r="N10" s="268"/>
      <c r="O10" s="268"/>
      <c r="P10" s="153"/>
    </row>
    <row r="11" spans="1:23" ht="19.95" customHeight="1" x14ac:dyDescent="0.3">
      <c r="A11" s="1"/>
      <c r="B11" s="308" t="s">
        <v>23</v>
      </c>
      <c r="C11" s="309"/>
      <c r="D11" s="309"/>
      <c r="E11" s="309"/>
      <c r="F11" s="309"/>
      <c r="G11" s="309"/>
      <c r="H11" s="309"/>
      <c r="I11" s="239"/>
      <c r="J11" s="272"/>
      <c r="K11" s="268"/>
      <c r="L11" s="268"/>
      <c r="M11" s="268"/>
      <c r="N11" s="268"/>
      <c r="O11" s="268"/>
      <c r="P11" s="153"/>
    </row>
    <row r="12" spans="1:23" ht="18" customHeight="1" x14ac:dyDescent="0.3">
      <c r="A12" s="1"/>
      <c r="B12" s="238" t="s">
        <v>24</v>
      </c>
      <c r="C12" s="227"/>
      <c r="D12" s="227"/>
      <c r="E12" s="227"/>
      <c r="F12" s="237" t="s">
        <v>25</v>
      </c>
      <c r="G12" s="227"/>
      <c r="H12" s="227"/>
      <c r="I12" s="227"/>
      <c r="J12" s="271"/>
      <c r="K12" s="268"/>
      <c r="L12" s="268"/>
      <c r="M12" s="268"/>
      <c r="N12" s="268"/>
      <c r="O12" s="268"/>
      <c r="P12" s="153"/>
    </row>
    <row r="13" spans="1:23" ht="18" customHeight="1" x14ac:dyDescent="0.3">
      <c r="A13" s="1"/>
      <c r="B13" s="234"/>
      <c r="C13" s="127"/>
      <c r="D13" s="127"/>
      <c r="E13" s="127"/>
      <c r="F13" s="127"/>
      <c r="G13" s="127"/>
      <c r="H13" s="127"/>
      <c r="I13" s="127"/>
      <c r="J13" s="273"/>
      <c r="K13" s="268"/>
      <c r="L13" s="268"/>
      <c r="M13" s="268"/>
      <c r="N13" s="268"/>
      <c r="O13" s="268"/>
      <c r="P13" s="153"/>
    </row>
    <row r="14" spans="1:23" ht="18" customHeight="1" x14ac:dyDescent="0.3">
      <c r="A14" s="1"/>
      <c r="B14" s="244" t="s">
        <v>6</v>
      </c>
      <c r="C14" s="252" t="s">
        <v>47</v>
      </c>
      <c r="D14" s="248" t="s">
        <v>48</v>
      </c>
      <c r="E14" s="242" t="s">
        <v>49</v>
      </c>
      <c r="F14" s="310" t="s">
        <v>31</v>
      </c>
      <c r="G14" s="295"/>
      <c r="H14" s="232"/>
      <c r="I14" s="240"/>
      <c r="J14" s="274"/>
      <c r="K14" s="268"/>
      <c r="L14" s="268"/>
      <c r="M14" s="268"/>
      <c r="N14" s="268"/>
      <c r="O14" s="268"/>
      <c r="P14" s="153"/>
    </row>
    <row r="15" spans="1:23" ht="18" customHeight="1" x14ac:dyDescent="0.3">
      <c r="A15" s="1"/>
      <c r="B15" s="212" t="s">
        <v>26</v>
      </c>
      <c r="C15" s="253">
        <f>'SO 15241'!C15</f>
        <v>0</v>
      </c>
      <c r="D15" s="249">
        <f>'SO 15241'!D15</f>
        <v>0</v>
      </c>
      <c r="E15" s="241">
        <f>'SO 15241'!E15</f>
        <v>0</v>
      </c>
      <c r="F15" s="293" t="s">
        <v>32</v>
      </c>
      <c r="G15" s="285"/>
      <c r="H15" s="230"/>
      <c r="I15" s="256">
        <f>Rekapitulácia!F8</f>
        <v>0</v>
      </c>
      <c r="J15" s="201"/>
      <c r="K15" s="268"/>
      <c r="L15" s="268"/>
      <c r="M15" s="268"/>
      <c r="N15" s="268"/>
      <c r="O15" s="268"/>
      <c r="P15" s="153"/>
    </row>
    <row r="16" spans="1:23" ht="18" customHeight="1" x14ac:dyDescent="0.3">
      <c r="A16" s="1"/>
      <c r="B16" s="244" t="s">
        <v>27</v>
      </c>
      <c r="C16" s="260">
        <f>'SO 15241'!C16</f>
        <v>0</v>
      </c>
      <c r="D16" s="261">
        <f>'SO 15241'!D16</f>
        <v>0</v>
      </c>
      <c r="E16" s="246">
        <f>'SO 15241'!E16</f>
        <v>0</v>
      </c>
      <c r="F16" s="294" t="s">
        <v>33</v>
      </c>
      <c r="G16" s="295"/>
      <c r="H16" s="233"/>
      <c r="I16" s="262">
        <f>Rekapitulácia!E8</f>
        <v>0</v>
      </c>
      <c r="J16" s="274"/>
      <c r="K16" s="268"/>
      <c r="L16" s="268"/>
      <c r="M16" s="268"/>
      <c r="N16" s="268"/>
      <c r="O16" s="268"/>
      <c r="P16" s="153"/>
    </row>
    <row r="17" spans="1:23" ht="18" customHeight="1" x14ac:dyDescent="0.3">
      <c r="A17" s="1"/>
      <c r="B17" s="212" t="s">
        <v>28</v>
      </c>
      <c r="C17" s="253">
        <f>'SO 15241'!C17</f>
        <v>0</v>
      </c>
      <c r="D17" s="249">
        <f>'SO 15241'!D17</f>
        <v>0</v>
      </c>
      <c r="E17" s="241">
        <f>'SO 15241'!E17</f>
        <v>0</v>
      </c>
      <c r="F17" s="296" t="s">
        <v>34</v>
      </c>
      <c r="G17" s="297"/>
      <c r="H17" s="231"/>
      <c r="I17" s="256">
        <f>Rekapitulácia!D8</f>
        <v>0</v>
      </c>
      <c r="J17" s="201"/>
      <c r="K17" s="268"/>
      <c r="L17" s="268"/>
      <c r="M17" s="268"/>
      <c r="N17" s="268"/>
      <c r="O17" s="268"/>
      <c r="P17" s="153"/>
    </row>
    <row r="18" spans="1:23" ht="18" customHeight="1" x14ac:dyDescent="0.3">
      <c r="A18" s="1"/>
      <c r="B18" s="238" t="s">
        <v>29</v>
      </c>
      <c r="C18" s="254">
        <f>'SO 15241'!C18</f>
        <v>0</v>
      </c>
      <c r="D18" s="250">
        <f>'SO 15241'!D18</f>
        <v>0</v>
      </c>
      <c r="E18" s="228">
        <f>'SO 15241'!E18</f>
        <v>0</v>
      </c>
      <c r="F18" s="298"/>
      <c r="G18" s="287"/>
      <c r="H18" s="229"/>
      <c r="I18" s="257"/>
      <c r="J18" s="271"/>
      <c r="K18" s="268"/>
      <c r="L18" s="268"/>
      <c r="M18" s="268"/>
      <c r="N18" s="268"/>
      <c r="O18" s="268"/>
      <c r="P18" s="153"/>
    </row>
    <row r="19" spans="1:23" ht="18" customHeight="1" x14ac:dyDescent="0.3">
      <c r="A19" s="1"/>
      <c r="B19" s="238" t="s">
        <v>30</v>
      </c>
      <c r="C19" s="255"/>
      <c r="D19" s="251"/>
      <c r="E19" s="243">
        <f>SUM(E15:E18)</f>
        <v>0</v>
      </c>
      <c r="F19" s="299" t="s">
        <v>30</v>
      </c>
      <c r="G19" s="300"/>
      <c r="H19" s="229"/>
      <c r="I19" s="258">
        <f>SUM(I15:I18)</f>
        <v>0</v>
      </c>
      <c r="J19" s="271"/>
      <c r="K19" s="268"/>
      <c r="L19" s="268"/>
      <c r="M19" s="268"/>
      <c r="N19" s="268"/>
      <c r="O19" s="268"/>
      <c r="P19" s="153"/>
    </row>
    <row r="20" spans="1:23" ht="18" customHeight="1" x14ac:dyDescent="0.3">
      <c r="A20" s="1"/>
      <c r="B20" s="244" t="s">
        <v>40</v>
      </c>
      <c r="C20" s="247"/>
      <c r="D20" s="247"/>
      <c r="E20" s="263"/>
      <c r="F20" s="291" t="s">
        <v>40</v>
      </c>
      <c r="G20" s="295"/>
      <c r="H20" s="233"/>
      <c r="I20" s="259"/>
      <c r="J20" s="274"/>
      <c r="K20" s="268"/>
      <c r="L20" s="268"/>
      <c r="M20" s="268"/>
      <c r="N20" s="268"/>
      <c r="O20" s="268"/>
      <c r="P20" s="153"/>
    </row>
    <row r="21" spans="1:23" ht="18" customHeight="1" x14ac:dyDescent="0.3">
      <c r="A21" s="1"/>
      <c r="B21" s="212" t="s">
        <v>179</v>
      </c>
      <c r="C21" s="231"/>
      <c r="D21" s="231"/>
      <c r="E21" s="241">
        <f>'SO 15241'!E21</f>
        <v>0</v>
      </c>
      <c r="F21" s="286" t="s">
        <v>182</v>
      </c>
      <c r="G21" s="287"/>
      <c r="H21" s="231"/>
      <c r="I21" s="256">
        <f>'SO 15241'!P21</f>
        <v>0</v>
      </c>
      <c r="J21" s="201"/>
      <c r="K21" s="268"/>
      <c r="L21" s="268"/>
      <c r="M21" s="268"/>
      <c r="N21" s="268"/>
      <c r="O21" s="268"/>
      <c r="P21" s="153"/>
    </row>
    <row r="22" spans="1:23" ht="18" customHeight="1" x14ac:dyDescent="0.3">
      <c r="A22" s="1"/>
      <c r="B22" s="238" t="s">
        <v>180</v>
      </c>
      <c r="C22" s="229"/>
      <c r="D22" s="229"/>
      <c r="E22" s="228">
        <f>'SO 15241'!E22</f>
        <v>0</v>
      </c>
      <c r="F22" s="286" t="s">
        <v>183</v>
      </c>
      <c r="G22" s="287"/>
      <c r="H22" s="229"/>
      <c r="I22" s="257">
        <f>'SO 15241'!P22</f>
        <v>0</v>
      </c>
      <c r="J22" s="271"/>
      <c r="K22" s="268"/>
      <c r="L22" s="268"/>
      <c r="M22" s="268"/>
      <c r="N22" s="268"/>
      <c r="O22" s="268"/>
      <c r="P22" s="153"/>
      <c r="V22" s="53"/>
      <c r="W22" s="53"/>
    </row>
    <row r="23" spans="1:23" ht="18" customHeight="1" x14ac:dyDescent="0.3">
      <c r="A23" s="1"/>
      <c r="B23" s="238" t="s">
        <v>181</v>
      </c>
      <c r="C23" s="229"/>
      <c r="D23" s="229"/>
      <c r="E23" s="228">
        <f>'SO 15241'!E23</f>
        <v>0</v>
      </c>
      <c r="F23" s="286" t="s">
        <v>184</v>
      </c>
      <c r="G23" s="287"/>
      <c r="H23" s="229"/>
      <c r="I23" s="257">
        <f>'SO 15241'!P23</f>
        <v>0</v>
      </c>
      <c r="J23" s="271"/>
      <c r="K23" s="268"/>
      <c r="L23" s="268"/>
      <c r="M23" s="268"/>
      <c r="N23" s="268"/>
      <c r="O23" s="268"/>
      <c r="P23" s="153"/>
      <c r="V23" s="53"/>
      <c r="W23" s="53"/>
    </row>
    <row r="24" spans="1:23" ht="18" customHeight="1" x14ac:dyDescent="0.3">
      <c r="A24" s="1"/>
      <c r="B24" s="235"/>
      <c r="C24" s="229"/>
      <c r="D24" s="229"/>
      <c r="E24" s="229"/>
      <c r="F24" s="288"/>
      <c r="G24" s="287"/>
      <c r="H24" s="229"/>
      <c r="I24" s="235"/>
      <c r="J24" s="271"/>
      <c r="K24" s="268"/>
      <c r="L24" s="268"/>
      <c r="M24" s="268"/>
      <c r="N24" s="268"/>
      <c r="O24" s="268"/>
      <c r="P24" s="153"/>
      <c r="V24" s="53"/>
      <c r="W24" s="53"/>
    </row>
    <row r="25" spans="1:23" ht="18" customHeight="1" x14ac:dyDescent="0.3">
      <c r="A25" s="1"/>
      <c r="B25" s="238"/>
      <c r="C25" s="229"/>
      <c r="D25" s="229"/>
      <c r="E25" s="229"/>
      <c r="F25" s="289" t="s">
        <v>30</v>
      </c>
      <c r="G25" s="290"/>
      <c r="H25" s="229"/>
      <c r="I25" s="258">
        <f>SUM(E21:E24)+SUM(I21:I24)</f>
        <v>0</v>
      </c>
      <c r="J25" s="271"/>
      <c r="K25" s="268"/>
      <c r="L25" s="268"/>
      <c r="M25" s="268"/>
      <c r="N25" s="268"/>
      <c r="O25" s="268"/>
      <c r="P25" s="153"/>
    </row>
    <row r="26" spans="1:23" ht="18" customHeight="1" x14ac:dyDescent="0.3">
      <c r="A26" s="1"/>
      <c r="B26" s="211" t="s">
        <v>52</v>
      </c>
      <c r="C26" s="132"/>
      <c r="D26" s="132"/>
      <c r="E26" s="265"/>
      <c r="F26" s="291" t="s">
        <v>35</v>
      </c>
      <c r="G26" s="292"/>
      <c r="H26" s="132"/>
      <c r="I26" s="234"/>
      <c r="J26" s="273"/>
      <c r="K26" s="268"/>
      <c r="L26" s="268"/>
      <c r="M26" s="268"/>
      <c r="N26" s="268"/>
      <c r="O26" s="268"/>
      <c r="P26" s="153"/>
    </row>
    <row r="27" spans="1:23" ht="18" customHeight="1" x14ac:dyDescent="0.3">
      <c r="A27" s="1"/>
      <c r="B27" s="208"/>
      <c r="C27" s="1"/>
      <c r="D27" s="1"/>
      <c r="E27" s="266"/>
      <c r="F27" s="279" t="s">
        <v>36</v>
      </c>
      <c r="G27" s="280"/>
      <c r="H27" s="133"/>
      <c r="I27" s="256">
        <f>E19+I19+I25</f>
        <v>0</v>
      </c>
      <c r="J27" s="201"/>
      <c r="K27" s="268"/>
      <c r="L27" s="268"/>
      <c r="M27" s="268"/>
      <c r="N27" s="268"/>
      <c r="O27" s="268"/>
      <c r="P27" s="153"/>
    </row>
    <row r="28" spans="1:23" ht="18" customHeight="1" x14ac:dyDescent="0.3">
      <c r="A28" s="1"/>
      <c r="B28" s="208"/>
      <c r="C28" s="1"/>
      <c r="D28" s="1"/>
      <c r="E28" s="266"/>
      <c r="F28" s="281" t="s">
        <v>37</v>
      </c>
      <c r="G28" s="282"/>
      <c r="H28" s="246">
        <f>Rekapitulácia!B9</f>
        <v>0</v>
      </c>
      <c r="I28" s="244">
        <f>ROUND(((ROUND(H28,2)*20)/100),2)*1</f>
        <v>0</v>
      </c>
      <c r="J28" s="274"/>
      <c r="K28" s="268"/>
      <c r="L28" s="268"/>
      <c r="M28" s="268"/>
      <c r="N28" s="268"/>
      <c r="O28" s="268"/>
      <c r="P28" s="152"/>
    </row>
    <row r="29" spans="1:23" ht="18" customHeight="1" x14ac:dyDescent="0.3">
      <c r="A29" s="1"/>
      <c r="B29" s="208"/>
      <c r="C29" s="1"/>
      <c r="D29" s="1"/>
      <c r="E29" s="266"/>
      <c r="F29" s="283" t="s">
        <v>38</v>
      </c>
      <c r="G29" s="284"/>
      <c r="H29" s="241">
        <f>Rekapitulácia!B10</f>
        <v>0</v>
      </c>
      <c r="I29" s="212">
        <f>ROUND(((ROUND(H29,2)*0)/100),2)</f>
        <v>0</v>
      </c>
      <c r="J29" s="201"/>
      <c r="K29" s="268"/>
      <c r="L29" s="268"/>
      <c r="M29" s="268"/>
      <c r="N29" s="268"/>
      <c r="O29" s="268"/>
      <c r="P29" s="152"/>
    </row>
    <row r="30" spans="1:23" ht="18" customHeight="1" x14ac:dyDescent="0.3">
      <c r="A30" s="1"/>
      <c r="B30" s="208"/>
      <c r="C30" s="1"/>
      <c r="D30" s="1"/>
      <c r="E30" s="266"/>
      <c r="F30" s="281" t="s">
        <v>39</v>
      </c>
      <c r="G30" s="282"/>
      <c r="H30" s="233"/>
      <c r="I30" s="264">
        <f>SUM(I27:I29)</f>
        <v>0</v>
      </c>
      <c r="J30" s="274"/>
      <c r="K30" s="268"/>
      <c r="L30" s="268"/>
      <c r="M30" s="268"/>
      <c r="N30" s="268"/>
      <c r="O30" s="268"/>
      <c r="P30" s="153"/>
    </row>
    <row r="31" spans="1:23" ht="18" customHeight="1" x14ac:dyDescent="0.3">
      <c r="A31" s="1"/>
      <c r="B31" s="208"/>
      <c r="C31" s="1"/>
      <c r="D31" s="1"/>
      <c r="E31" s="267"/>
      <c r="F31" s="280"/>
      <c r="G31" s="285"/>
      <c r="H31" s="231"/>
      <c r="I31" s="208"/>
      <c r="J31" s="201"/>
      <c r="K31" s="268"/>
      <c r="L31" s="268"/>
      <c r="M31" s="268"/>
      <c r="N31" s="268"/>
      <c r="O31" s="268"/>
      <c r="P31" s="153"/>
    </row>
    <row r="32" spans="1:23" ht="18" customHeight="1" x14ac:dyDescent="0.3">
      <c r="A32" s="1"/>
      <c r="B32" s="211" t="s">
        <v>50</v>
      </c>
      <c r="C32" s="127"/>
      <c r="D32" s="127"/>
      <c r="E32" s="245" t="s">
        <v>51</v>
      </c>
      <c r="F32" s="230"/>
      <c r="G32" s="127"/>
      <c r="H32" s="132"/>
      <c r="I32" s="127"/>
      <c r="J32" s="273"/>
      <c r="K32" s="268"/>
      <c r="L32" s="268"/>
      <c r="M32" s="268"/>
      <c r="N32" s="268"/>
      <c r="O32" s="268"/>
      <c r="P32" s="153"/>
    </row>
    <row r="33" spans="1:23" ht="18" customHeight="1" x14ac:dyDescent="0.3">
      <c r="A33" s="1"/>
      <c r="B33" s="208"/>
      <c r="C33" s="1"/>
      <c r="D33" s="1"/>
      <c r="E33" s="1"/>
      <c r="F33" s="1"/>
      <c r="G33" s="1"/>
      <c r="H33" s="1"/>
      <c r="I33" s="1"/>
      <c r="J33" s="201"/>
      <c r="K33" s="268"/>
      <c r="L33" s="268"/>
      <c r="M33" s="268"/>
      <c r="N33" s="268"/>
      <c r="O33" s="268"/>
      <c r="P33" s="153"/>
    </row>
    <row r="34" spans="1:23" ht="18" customHeight="1" x14ac:dyDescent="0.3">
      <c r="A34" s="1"/>
      <c r="B34" s="208"/>
      <c r="C34" s="1"/>
      <c r="D34" s="1"/>
      <c r="E34" s="1"/>
      <c r="F34" s="1"/>
      <c r="G34" s="1"/>
      <c r="H34" s="1"/>
      <c r="I34" s="1"/>
      <c r="J34" s="201"/>
      <c r="K34" s="268"/>
      <c r="L34" s="268"/>
      <c r="M34" s="268"/>
      <c r="N34" s="268"/>
      <c r="O34" s="268"/>
      <c r="P34" s="153"/>
    </row>
    <row r="35" spans="1:23" ht="18" customHeight="1" x14ac:dyDescent="0.3">
      <c r="A35" s="1"/>
      <c r="B35" s="208"/>
      <c r="C35" s="1"/>
      <c r="D35" s="1"/>
      <c r="E35" s="1"/>
      <c r="F35" s="1"/>
      <c r="G35" s="1"/>
      <c r="H35" s="1"/>
      <c r="I35" s="1"/>
      <c r="J35" s="201"/>
      <c r="K35" s="268"/>
      <c r="L35" s="268"/>
      <c r="M35" s="268"/>
      <c r="N35" s="268"/>
      <c r="O35" s="268"/>
      <c r="P35" s="153"/>
    </row>
    <row r="36" spans="1:23" ht="18" customHeight="1" x14ac:dyDescent="0.3">
      <c r="A36" s="1"/>
      <c r="B36" s="208"/>
      <c r="C36" s="1"/>
      <c r="D36" s="1"/>
      <c r="E36" s="1"/>
      <c r="F36" s="1"/>
      <c r="G36" s="1"/>
      <c r="H36" s="1"/>
      <c r="I36" s="1"/>
      <c r="J36" s="201"/>
      <c r="K36" s="268"/>
      <c r="L36" s="268"/>
      <c r="M36" s="268"/>
      <c r="N36" s="268"/>
      <c r="O36" s="268"/>
      <c r="P36" s="153"/>
    </row>
    <row r="37" spans="1:23" ht="18" customHeight="1" x14ac:dyDescent="0.3">
      <c r="A37" s="1"/>
      <c r="B37" s="208"/>
      <c r="C37" s="1"/>
      <c r="D37" s="1"/>
      <c r="E37" s="1"/>
      <c r="F37" s="1"/>
      <c r="G37" s="1"/>
      <c r="H37" s="1"/>
      <c r="I37" s="1"/>
      <c r="J37" s="201"/>
      <c r="K37" s="268"/>
      <c r="L37" s="268"/>
      <c r="M37" s="268"/>
      <c r="N37" s="268"/>
      <c r="O37" s="268"/>
      <c r="P37" s="153"/>
    </row>
    <row r="38" spans="1:23" ht="18" customHeight="1" x14ac:dyDescent="0.3">
      <c r="A38" s="1"/>
      <c r="B38" s="269"/>
      <c r="C38" s="270"/>
      <c r="D38" s="270"/>
      <c r="E38" s="270"/>
      <c r="F38" s="270"/>
      <c r="G38" s="270"/>
      <c r="H38" s="270"/>
      <c r="I38" s="270"/>
      <c r="J38" s="275"/>
      <c r="K38" s="268"/>
      <c r="L38" s="268"/>
      <c r="M38" s="268"/>
      <c r="N38" s="268"/>
      <c r="O38" s="268"/>
      <c r="P38" s="153"/>
    </row>
    <row r="39" spans="1:23" ht="18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1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pans="1:23" ht="18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pans="1:23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spans="1:23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</row>
  </sheetData>
  <mergeCells count="23">
    <mergeCell ref="F14:G14"/>
    <mergeCell ref="B2:J2"/>
    <mergeCell ref="B3:J3"/>
    <mergeCell ref="B7:H7"/>
    <mergeCell ref="B9:H9"/>
    <mergeCell ref="B11:H11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7:G27"/>
    <mergeCell ref="F28:G28"/>
    <mergeCell ref="F29:G29"/>
    <mergeCell ref="F30:G30"/>
    <mergeCell ref="F31:G31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FCE5-A0DA-43ED-9F31-FAC5DF4F09F1}">
  <dimension ref="A1:AA155"/>
  <sheetViews>
    <sheetView workbookViewId="0">
      <pane ySplit="1" topLeftCell="A137" activePane="bottomLeft" state="frozen"/>
      <selection pane="bottomLeft" activeCell="H86" sqref="H86:H152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11.1093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8" t="s">
        <v>13</v>
      </c>
      <c r="C1" s="322"/>
      <c r="D1" s="12"/>
      <c r="E1" s="379" t="s">
        <v>0</v>
      </c>
      <c r="F1" s="380"/>
      <c r="G1" s="13"/>
      <c r="H1" s="321" t="s">
        <v>69</v>
      </c>
      <c r="I1" s="322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1" t="s">
        <v>13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3"/>
      <c r="R2" s="383"/>
      <c r="S2" s="383"/>
      <c r="T2" s="383"/>
      <c r="U2" s="383"/>
      <c r="V2" s="384"/>
      <c r="W2" s="53"/>
    </row>
    <row r="3" spans="1:23" ht="18" customHeight="1" x14ac:dyDescent="0.3">
      <c r="A3" s="15"/>
      <c r="B3" s="385" t="s">
        <v>1</v>
      </c>
      <c r="C3" s="386"/>
      <c r="D3" s="386"/>
      <c r="E3" s="386"/>
      <c r="F3" s="386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87"/>
      <c r="V3" s="388"/>
      <c r="W3" s="53"/>
    </row>
    <row r="4" spans="1:23" ht="18" customHeight="1" x14ac:dyDescent="0.3">
      <c r="A4" s="15"/>
      <c r="B4" s="43" t="s">
        <v>14</v>
      </c>
      <c r="C4" s="32"/>
      <c r="D4" s="25"/>
      <c r="E4" s="25"/>
      <c r="F4" s="44" t="s">
        <v>15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16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17</v>
      </c>
      <c r="C6" s="32"/>
      <c r="D6" s="44" t="s">
        <v>18</v>
      </c>
      <c r="E6" s="25"/>
      <c r="F6" s="44" t="s">
        <v>19</v>
      </c>
      <c r="G6" s="44" t="s">
        <v>20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89" t="s">
        <v>21</v>
      </c>
      <c r="C7" s="390"/>
      <c r="D7" s="390"/>
      <c r="E7" s="390"/>
      <c r="F7" s="390"/>
      <c r="G7" s="390"/>
      <c r="H7" s="391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24</v>
      </c>
      <c r="C8" s="46"/>
      <c r="D8" s="28"/>
      <c r="E8" s="28"/>
      <c r="F8" s="50" t="s">
        <v>25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69" t="s">
        <v>22</v>
      </c>
      <c r="C9" s="370"/>
      <c r="D9" s="370"/>
      <c r="E9" s="370"/>
      <c r="F9" s="370"/>
      <c r="G9" s="370"/>
      <c r="H9" s="371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24</v>
      </c>
      <c r="C10" s="32"/>
      <c r="D10" s="25"/>
      <c r="E10" s="25"/>
      <c r="F10" s="44" t="s">
        <v>25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69" t="s">
        <v>23</v>
      </c>
      <c r="C11" s="370"/>
      <c r="D11" s="370"/>
      <c r="E11" s="370"/>
      <c r="F11" s="370"/>
      <c r="G11" s="370"/>
      <c r="H11" s="371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24</v>
      </c>
      <c r="C12" s="32"/>
      <c r="D12" s="25"/>
      <c r="E12" s="25"/>
      <c r="F12" s="44" t="s">
        <v>25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47</v>
      </c>
      <c r="D14" s="61" t="s">
        <v>48</v>
      </c>
      <c r="E14" s="66" t="s">
        <v>49</v>
      </c>
      <c r="F14" s="372" t="s">
        <v>31</v>
      </c>
      <c r="G14" s="373"/>
      <c r="H14" s="364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26</v>
      </c>
      <c r="C15" s="63">
        <f>'SO 15241'!E63</f>
        <v>0</v>
      </c>
      <c r="D15" s="58">
        <f>'SO 15241'!F63</f>
        <v>0</v>
      </c>
      <c r="E15" s="67">
        <f>'SO 15241'!G63</f>
        <v>0</v>
      </c>
      <c r="F15" s="374" t="s">
        <v>32</v>
      </c>
      <c r="G15" s="366"/>
      <c r="H15" s="349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27</v>
      </c>
      <c r="C16" s="92">
        <f>'SO 15241'!E67</f>
        <v>0</v>
      </c>
      <c r="D16" s="93">
        <f>'SO 15241'!F67</f>
        <v>0</v>
      </c>
      <c r="E16" s="94">
        <f>'SO 15241'!G67</f>
        <v>0</v>
      </c>
      <c r="F16" s="375" t="s">
        <v>33</v>
      </c>
      <c r="G16" s="366"/>
      <c r="H16" s="349"/>
      <c r="I16" s="25"/>
      <c r="J16" s="25"/>
      <c r="K16" s="26"/>
      <c r="L16" s="26"/>
      <c r="M16" s="26"/>
      <c r="N16" s="26"/>
      <c r="O16" s="74"/>
      <c r="P16" s="83">
        <f>(SUM(Z84:Z154))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28</v>
      </c>
      <c r="C17" s="63"/>
      <c r="D17" s="58"/>
      <c r="E17" s="67"/>
      <c r="F17" s="376" t="s">
        <v>34</v>
      </c>
      <c r="G17" s="366"/>
      <c r="H17" s="349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29</v>
      </c>
      <c r="C18" s="64"/>
      <c r="D18" s="59"/>
      <c r="E18" s="68"/>
      <c r="F18" s="377"/>
      <c r="G18" s="368"/>
      <c r="H18" s="349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30</v>
      </c>
      <c r="C19" s="65"/>
      <c r="D19" s="60"/>
      <c r="E19" s="69">
        <f>SUM(E15:E18)</f>
        <v>0</v>
      </c>
      <c r="F19" s="361" t="s">
        <v>30</v>
      </c>
      <c r="G19" s="348"/>
      <c r="H19" s="362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40</v>
      </c>
      <c r="C20" s="57"/>
      <c r="D20" s="95"/>
      <c r="E20" s="96"/>
      <c r="F20" s="350" t="s">
        <v>40</v>
      </c>
      <c r="G20" s="363"/>
      <c r="H20" s="364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41</v>
      </c>
      <c r="C21" s="51"/>
      <c r="D21" s="91"/>
      <c r="E21" s="70">
        <f>((E15*U22*0)+(E16*V22*0)+(E17*W22*0))/100</f>
        <v>0</v>
      </c>
      <c r="F21" s="365" t="s">
        <v>44</v>
      </c>
      <c r="G21" s="366"/>
      <c r="H21" s="349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42</v>
      </c>
      <c r="C22" s="34"/>
      <c r="D22" s="72"/>
      <c r="E22" s="71">
        <f>((E15*U23*0)+(E16*V23*0)+(E17*W23*0))/100</f>
        <v>0</v>
      </c>
      <c r="F22" s="365" t="s">
        <v>45</v>
      </c>
      <c r="G22" s="366"/>
      <c r="H22" s="349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43</v>
      </c>
      <c r="C23" s="34"/>
      <c r="D23" s="72"/>
      <c r="E23" s="71">
        <f>((E15*U24*0)+(E16*V24*0)+(E17*W24*0))/100</f>
        <v>0</v>
      </c>
      <c r="F23" s="365" t="s">
        <v>46</v>
      </c>
      <c r="G23" s="366"/>
      <c r="H23" s="349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7"/>
      <c r="G24" s="368"/>
      <c r="H24" s="349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7" t="s">
        <v>30</v>
      </c>
      <c r="G25" s="348"/>
      <c r="H25" s="349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52</v>
      </c>
      <c r="C26" s="98"/>
      <c r="D26" s="100"/>
      <c r="E26" s="106"/>
      <c r="F26" s="350" t="s">
        <v>35</v>
      </c>
      <c r="G26" s="351"/>
      <c r="H26" s="352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3" t="s">
        <v>36</v>
      </c>
      <c r="G27" s="336"/>
      <c r="H27" s="354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5" t="s">
        <v>37</v>
      </c>
      <c r="G28" s="356"/>
      <c r="H28" s="218">
        <f>P27-SUM('SO 15241'!K84:'SO 15241'!K154)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7" t="s">
        <v>38</v>
      </c>
      <c r="G29" s="358"/>
      <c r="H29" s="33">
        <f>SUM('SO 15241'!K84:'SO 15241'!K154)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59" t="s">
        <v>39</v>
      </c>
      <c r="G30" s="360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6"/>
      <c r="G31" s="337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50</v>
      </c>
      <c r="C32" s="102"/>
      <c r="D32" s="19"/>
      <c r="E32" s="111" t="s">
        <v>51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0" t="s">
        <v>0</v>
      </c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  <c r="U44" s="341"/>
      <c r="V44" s="342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6" t="s">
        <v>21</v>
      </c>
      <c r="C46" s="327"/>
      <c r="D46" s="327"/>
      <c r="E46" s="328"/>
      <c r="F46" s="343" t="s">
        <v>18</v>
      </c>
      <c r="G46" s="327"/>
      <c r="H46" s="328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6" t="s">
        <v>22</v>
      </c>
      <c r="C47" s="327"/>
      <c r="D47" s="327"/>
      <c r="E47" s="328"/>
      <c r="F47" s="343" t="s">
        <v>16</v>
      </c>
      <c r="G47" s="327"/>
      <c r="H47" s="328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6" t="s">
        <v>23</v>
      </c>
      <c r="C48" s="327"/>
      <c r="D48" s="327"/>
      <c r="E48" s="328"/>
      <c r="F48" s="343" t="s">
        <v>56</v>
      </c>
      <c r="G48" s="327"/>
      <c r="H48" s="328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4" t="s">
        <v>1</v>
      </c>
      <c r="C49" s="345"/>
      <c r="D49" s="345"/>
      <c r="E49" s="345"/>
      <c r="F49" s="345"/>
      <c r="G49" s="345"/>
      <c r="H49" s="345"/>
      <c r="I49" s="346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14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57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8" t="s">
        <v>53</v>
      </c>
      <c r="C54" s="339"/>
      <c r="D54" s="129"/>
      <c r="E54" s="129" t="s">
        <v>47</v>
      </c>
      <c r="F54" s="129" t="s">
        <v>48</v>
      </c>
      <c r="G54" s="129" t="s">
        <v>30</v>
      </c>
      <c r="H54" s="129" t="s">
        <v>54</v>
      </c>
      <c r="I54" s="129" t="s">
        <v>55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5" t="s">
        <v>58</v>
      </c>
      <c r="C55" s="316"/>
      <c r="D55" s="316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2" t="s">
        <v>59</v>
      </c>
      <c r="C56" s="333"/>
      <c r="D56" s="333"/>
      <c r="E56" s="140">
        <f>'SO 15241'!L101</f>
        <v>0</v>
      </c>
      <c r="F56" s="140">
        <f>'SO 15241'!M101</f>
        <v>0</v>
      </c>
      <c r="G56" s="140">
        <f>'SO 15241'!I101</f>
        <v>0</v>
      </c>
      <c r="H56" s="141">
        <f>'SO 15241'!S101</f>
        <v>0.85</v>
      </c>
      <c r="I56" s="141">
        <f>'SO 15241'!V101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2" t="s">
        <v>60</v>
      </c>
      <c r="C57" s="333"/>
      <c r="D57" s="333"/>
      <c r="E57" s="140">
        <f>'SO 15241'!L106</f>
        <v>0</v>
      </c>
      <c r="F57" s="140">
        <f>'SO 15241'!M106</f>
        <v>0</v>
      </c>
      <c r="G57" s="140">
        <f>'SO 15241'!I106</f>
        <v>0</v>
      </c>
      <c r="H57" s="141">
        <f>'SO 15241'!S106</f>
        <v>2.37</v>
      </c>
      <c r="I57" s="141">
        <f>'SO 15241'!V106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2" t="s">
        <v>61</v>
      </c>
      <c r="C58" s="333"/>
      <c r="D58" s="333"/>
      <c r="E58" s="140">
        <f>'SO 15241'!L111</f>
        <v>0</v>
      </c>
      <c r="F58" s="140">
        <f>'SO 15241'!M111</f>
        <v>0</v>
      </c>
      <c r="G58" s="140">
        <f>'SO 15241'!I111</f>
        <v>0</v>
      </c>
      <c r="H58" s="141">
        <f>'SO 15241'!S111</f>
        <v>0.32</v>
      </c>
      <c r="I58" s="141">
        <f>'SO 15241'!V111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2" t="s">
        <v>62</v>
      </c>
      <c r="C59" s="333"/>
      <c r="D59" s="333"/>
      <c r="E59" s="140">
        <f>'SO 15241'!L122</f>
        <v>0</v>
      </c>
      <c r="F59" s="140">
        <f>'SO 15241'!M122</f>
        <v>0</v>
      </c>
      <c r="G59" s="140">
        <f>'SO 15241'!I122</f>
        <v>0</v>
      </c>
      <c r="H59" s="141">
        <f>'SO 15241'!S122</f>
        <v>472.08</v>
      </c>
      <c r="I59" s="141">
        <f>'SO 15241'!V122</f>
        <v>0</v>
      </c>
      <c r="J59" s="141"/>
      <c r="K59" s="141"/>
      <c r="L59" s="141"/>
      <c r="M59" s="141"/>
      <c r="N59" s="141"/>
      <c r="O59" s="141"/>
      <c r="P59" s="141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0"/>
      <c r="B60" s="332" t="s">
        <v>63</v>
      </c>
      <c r="C60" s="333"/>
      <c r="D60" s="333"/>
      <c r="E60" s="140">
        <f>'SO 15241'!L127</f>
        <v>0</v>
      </c>
      <c r="F60" s="140">
        <f>'SO 15241'!M127</f>
        <v>0</v>
      </c>
      <c r="G60" s="140">
        <f>'SO 15241'!I127</f>
        <v>0</v>
      </c>
      <c r="H60" s="141">
        <f>'SO 15241'!S127</f>
        <v>0.21</v>
      </c>
      <c r="I60" s="141">
        <f>'SO 15241'!V127</f>
        <v>0</v>
      </c>
      <c r="J60" s="141"/>
      <c r="K60" s="141"/>
      <c r="L60" s="141"/>
      <c r="M60" s="141"/>
      <c r="N60" s="141"/>
      <c r="O60" s="141"/>
      <c r="P60" s="141"/>
      <c r="Q60" s="139"/>
      <c r="R60" s="139"/>
      <c r="S60" s="139"/>
      <c r="T60" s="139"/>
      <c r="U60" s="139"/>
      <c r="V60" s="152"/>
      <c r="W60" s="217"/>
      <c r="X60" s="139"/>
      <c r="Y60" s="139"/>
      <c r="Z60" s="139"/>
    </row>
    <row r="61" spans="1:26" x14ac:dyDescent="0.3">
      <c r="A61" s="10"/>
      <c r="B61" s="332" t="s">
        <v>64</v>
      </c>
      <c r="C61" s="333"/>
      <c r="D61" s="333"/>
      <c r="E61" s="140">
        <f>'SO 15241'!L139</f>
        <v>0</v>
      </c>
      <c r="F61" s="140">
        <f>'SO 15241'!M139</f>
        <v>0</v>
      </c>
      <c r="G61" s="140">
        <f>'SO 15241'!I139</f>
        <v>0</v>
      </c>
      <c r="H61" s="141">
        <f>'SO 15241'!S139</f>
        <v>146.30000000000001</v>
      </c>
      <c r="I61" s="141">
        <f>'SO 15241'!V139</f>
        <v>0</v>
      </c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2" t="s">
        <v>65</v>
      </c>
      <c r="C62" s="333"/>
      <c r="D62" s="333"/>
      <c r="E62" s="140">
        <f>'SO 15241'!L143</f>
        <v>0</v>
      </c>
      <c r="F62" s="140">
        <f>'SO 15241'!M143</f>
        <v>0</v>
      </c>
      <c r="G62" s="140">
        <f>'SO 15241'!I143</f>
        <v>0</v>
      </c>
      <c r="H62" s="141">
        <f>'SO 15241'!S143</f>
        <v>0</v>
      </c>
      <c r="I62" s="141">
        <f>'SO 15241'!V143</f>
        <v>0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4" t="s">
        <v>58</v>
      </c>
      <c r="C63" s="312"/>
      <c r="D63" s="312"/>
      <c r="E63" s="142">
        <f>'SO 15241'!L145</f>
        <v>0</v>
      </c>
      <c r="F63" s="142">
        <f>'SO 15241'!M145</f>
        <v>0</v>
      </c>
      <c r="G63" s="142">
        <f>'SO 15241'!I145</f>
        <v>0</v>
      </c>
      <c r="H63" s="143">
        <f>'SO 15241'!S145</f>
        <v>622.13</v>
      </c>
      <c r="I63" s="143">
        <f>'SO 15241'!V145</f>
        <v>0</v>
      </c>
      <c r="J63" s="143"/>
      <c r="K63" s="143"/>
      <c r="L63" s="143"/>
      <c r="M63" s="143"/>
      <c r="N63" s="143"/>
      <c r="O63" s="143"/>
      <c r="P63" s="143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"/>
      <c r="B64" s="208"/>
      <c r="C64" s="1"/>
      <c r="D64" s="1"/>
      <c r="E64" s="133"/>
      <c r="F64" s="133"/>
      <c r="G64" s="133"/>
      <c r="H64" s="134"/>
      <c r="I64" s="134"/>
      <c r="J64" s="134"/>
      <c r="K64" s="134"/>
      <c r="L64" s="134"/>
      <c r="M64" s="134"/>
      <c r="N64" s="134"/>
      <c r="O64" s="134"/>
      <c r="P64" s="134"/>
      <c r="V64" s="153"/>
      <c r="W64" s="53"/>
    </row>
    <row r="65" spans="1:26" x14ac:dyDescent="0.3">
      <c r="A65" s="10"/>
      <c r="B65" s="334" t="s">
        <v>66</v>
      </c>
      <c r="C65" s="312"/>
      <c r="D65" s="312"/>
      <c r="E65" s="140"/>
      <c r="F65" s="140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2" t="s">
        <v>67</v>
      </c>
      <c r="C66" s="333"/>
      <c r="D66" s="333"/>
      <c r="E66" s="140">
        <f>'SO 15241'!L152</f>
        <v>0</v>
      </c>
      <c r="F66" s="140">
        <f>'SO 15241'!M152</f>
        <v>0</v>
      </c>
      <c r="G66" s="140">
        <f>'SO 15241'!I152</f>
        <v>0</v>
      </c>
      <c r="H66" s="141">
        <f>'SO 15241'!S152</f>
        <v>0.27</v>
      </c>
      <c r="I66" s="141">
        <f>'SO 15241'!V152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4" t="s">
        <v>66</v>
      </c>
      <c r="C67" s="312"/>
      <c r="D67" s="312"/>
      <c r="E67" s="142">
        <f>'SO 15241'!L154</f>
        <v>0</v>
      </c>
      <c r="F67" s="142">
        <f>'SO 15241'!M154</f>
        <v>0</v>
      </c>
      <c r="G67" s="142">
        <f>'SO 15241'!I154</f>
        <v>0</v>
      </c>
      <c r="H67" s="143">
        <f>'SO 15241'!S154</f>
        <v>0.27</v>
      </c>
      <c r="I67" s="143">
        <f>'SO 15241'!V154</f>
        <v>0</v>
      </c>
      <c r="J67" s="143"/>
      <c r="K67" s="143"/>
      <c r="L67" s="143"/>
      <c r="M67" s="143"/>
      <c r="N67" s="143"/>
      <c r="O67" s="143"/>
      <c r="P67" s="143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"/>
      <c r="B68" s="208"/>
      <c r="C68" s="1"/>
      <c r="D68" s="1"/>
      <c r="E68" s="133"/>
      <c r="F68" s="133"/>
      <c r="G68" s="133"/>
      <c r="H68" s="134"/>
      <c r="I68" s="134"/>
      <c r="J68" s="134"/>
      <c r="K68" s="134"/>
      <c r="L68" s="134"/>
      <c r="M68" s="134"/>
      <c r="N68" s="134"/>
      <c r="O68" s="134"/>
      <c r="P68" s="134"/>
      <c r="V68" s="153"/>
      <c r="W68" s="53"/>
    </row>
    <row r="69" spans="1:26" x14ac:dyDescent="0.3">
      <c r="A69" s="144"/>
      <c r="B69" s="317" t="s">
        <v>68</v>
      </c>
      <c r="C69" s="318"/>
      <c r="D69" s="318"/>
      <c r="E69" s="146">
        <f>'SO 15241'!L155</f>
        <v>0</v>
      </c>
      <c r="F69" s="146">
        <f>'SO 15241'!M155</f>
        <v>0</v>
      </c>
      <c r="G69" s="146">
        <f>'SO 15241'!I155</f>
        <v>0</v>
      </c>
      <c r="H69" s="147">
        <f>'SO 15241'!S155</f>
        <v>622.4</v>
      </c>
      <c r="I69" s="147">
        <f>'SO 15241'!V155</f>
        <v>0</v>
      </c>
      <c r="J69" s="148"/>
      <c r="K69" s="148"/>
      <c r="L69" s="148"/>
      <c r="M69" s="148"/>
      <c r="N69" s="148"/>
      <c r="O69" s="148"/>
      <c r="P69" s="148"/>
      <c r="Q69" s="149"/>
      <c r="R69" s="149"/>
      <c r="S69" s="149"/>
      <c r="T69" s="149"/>
      <c r="U69" s="149"/>
      <c r="V69" s="154"/>
      <c r="W69" s="217"/>
      <c r="X69" s="145"/>
      <c r="Y69" s="145"/>
      <c r="Z69" s="145"/>
    </row>
    <row r="70" spans="1:26" x14ac:dyDescent="0.3">
      <c r="A70" s="15"/>
      <c r="B70" s="42"/>
      <c r="C70" s="3"/>
      <c r="D70" s="3"/>
      <c r="E70" s="14"/>
      <c r="F70" s="14"/>
      <c r="G70" s="14"/>
      <c r="H70" s="155"/>
      <c r="I70" s="155"/>
      <c r="J70" s="155"/>
      <c r="K70" s="155"/>
      <c r="L70" s="155"/>
      <c r="M70" s="155"/>
      <c r="N70" s="155"/>
      <c r="O70" s="155"/>
      <c r="P70" s="155"/>
      <c r="Q70" s="11"/>
      <c r="R70" s="11"/>
      <c r="S70" s="11"/>
      <c r="T70" s="11"/>
      <c r="U70" s="11"/>
      <c r="V70" s="11"/>
      <c r="W70" s="53"/>
    </row>
    <row r="71" spans="1:26" x14ac:dyDescent="0.3">
      <c r="A71" s="15"/>
      <c r="B71" s="42"/>
      <c r="C71" s="3"/>
      <c r="D71" s="3"/>
      <c r="E71" s="14"/>
      <c r="F71" s="14"/>
      <c r="G71" s="14"/>
      <c r="H71" s="155"/>
      <c r="I71" s="155"/>
      <c r="J71" s="155"/>
      <c r="K71" s="155"/>
      <c r="L71" s="155"/>
      <c r="M71" s="155"/>
      <c r="N71" s="155"/>
      <c r="O71" s="155"/>
      <c r="P71" s="155"/>
      <c r="Q71" s="11"/>
      <c r="R71" s="11"/>
      <c r="S71" s="11"/>
      <c r="T71" s="11"/>
      <c r="U71" s="11"/>
      <c r="V71" s="11"/>
      <c r="W71" s="53"/>
    </row>
    <row r="72" spans="1:26" x14ac:dyDescent="0.3">
      <c r="A72" s="15"/>
      <c r="B72" s="38"/>
      <c r="C72" s="8"/>
      <c r="D72" s="8"/>
      <c r="E72" s="27"/>
      <c r="F72" s="27"/>
      <c r="G72" s="27"/>
      <c r="H72" s="156"/>
      <c r="I72" s="156"/>
      <c r="J72" s="156"/>
      <c r="K72" s="156"/>
      <c r="L72" s="156"/>
      <c r="M72" s="156"/>
      <c r="N72" s="156"/>
      <c r="O72" s="156"/>
      <c r="P72" s="156"/>
      <c r="Q72" s="16"/>
      <c r="R72" s="16"/>
      <c r="S72" s="16"/>
      <c r="T72" s="16"/>
      <c r="U72" s="16"/>
      <c r="V72" s="16"/>
      <c r="W72" s="53"/>
    </row>
    <row r="73" spans="1:26" ht="34.950000000000003" customHeight="1" x14ac:dyDescent="0.3">
      <c r="A73" s="1"/>
      <c r="B73" s="319" t="s">
        <v>69</v>
      </c>
      <c r="C73" s="320"/>
      <c r="D73" s="320"/>
      <c r="E73" s="320"/>
      <c r="F73" s="320"/>
      <c r="G73" s="320"/>
      <c r="H73" s="320"/>
      <c r="I73" s="320"/>
      <c r="J73" s="320"/>
      <c r="K73" s="320"/>
      <c r="L73" s="320"/>
      <c r="M73" s="320"/>
      <c r="N73" s="320"/>
      <c r="O73" s="320"/>
      <c r="P73" s="320"/>
      <c r="Q73" s="320"/>
      <c r="R73" s="320"/>
      <c r="S73" s="320"/>
      <c r="T73" s="320"/>
      <c r="U73" s="320"/>
      <c r="V73" s="320"/>
      <c r="W73" s="53"/>
    </row>
    <row r="74" spans="1:26" x14ac:dyDescent="0.3">
      <c r="A74" s="15"/>
      <c r="B74" s="97"/>
      <c r="C74" s="19"/>
      <c r="D74" s="19"/>
      <c r="E74" s="99"/>
      <c r="F74" s="99"/>
      <c r="G74" s="99"/>
      <c r="H74" s="170"/>
      <c r="I74" s="170"/>
      <c r="J74" s="170"/>
      <c r="K74" s="170"/>
      <c r="L74" s="170"/>
      <c r="M74" s="170"/>
      <c r="N74" s="170"/>
      <c r="O74" s="170"/>
      <c r="P74" s="170"/>
      <c r="Q74" s="20"/>
      <c r="R74" s="20"/>
      <c r="S74" s="20"/>
      <c r="T74" s="20"/>
      <c r="U74" s="20"/>
      <c r="V74" s="20"/>
      <c r="W74" s="53"/>
    </row>
    <row r="75" spans="1:26" ht="19.95" customHeight="1" x14ac:dyDescent="0.3">
      <c r="A75" s="203"/>
      <c r="B75" s="323" t="s">
        <v>21</v>
      </c>
      <c r="C75" s="324"/>
      <c r="D75" s="324"/>
      <c r="E75" s="325"/>
      <c r="F75" s="168"/>
      <c r="G75" s="168"/>
      <c r="H75" s="169" t="s">
        <v>80</v>
      </c>
      <c r="I75" s="329" t="s">
        <v>81</v>
      </c>
      <c r="J75" s="330"/>
      <c r="K75" s="330"/>
      <c r="L75" s="330"/>
      <c r="M75" s="330"/>
      <c r="N75" s="330"/>
      <c r="O75" s="330"/>
      <c r="P75" s="331"/>
      <c r="Q75" s="18"/>
      <c r="R75" s="18"/>
      <c r="S75" s="18"/>
      <c r="T75" s="18"/>
      <c r="U75" s="18"/>
      <c r="V75" s="18"/>
      <c r="W75" s="53"/>
    </row>
    <row r="76" spans="1:26" ht="19.95" customHeight="1" x14ac:dyDescent="0.3">
      <c r="A76" s="203"/>
      <c r="B76" s="326" t="s">
        <v>22</v>
      </c>
      <c r="C76" s="327"/>
      <c r="D76" s="327"/>
      <c r="E76" s="328"/>
      <c r="F76" s="164"/>
      <c r="G76" s="164"/>
      <c r="H76" s="165" t="s">
        <v>16</v>
      </c>
      <c r="I76" s="16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ht="19.95" customHeight="1" x14ac:dyDescent="0.3">
      <c r="A77" s="203"/>
      <c r="B77" s="326" t="s">
        <v>23</v>
      </c>
      <c r="C77" s="327"/>
      <c r="D77" s="327"/>
      <c r="E77" s="328"/>
      <c r="F77" s="164"/>
      <c r="G77" s="164"/>
      <c r="H77" s="165" t="s">
        <v>82</v>
      </c>
      <c r="I77" s="165" t="s">
        <v>20</v>
      </c>
      <c r="J77" s="155"/>
      <c r="K77" s="155"/>
      <c r="L77" s="155"/>
      <c r="M77" s="155"/>
      <c r="N77" s="155"/>
      <c r="O77" s="155"/>
      <c r="P77" s="155"/>
      <c r="Q77" s="11"/>
      <c r="R77" s="11"/>
      <c r="S77" s="11"/>
      <c r="T77" s="11"/>
      <c r="U77" s="11"/>
      <c r="V77" s="11"/>
      <c r="W77" s="53"/>
    </row>
    <row r="78" spans="1:26" ht="19.95" customHeight="1" x14ac:dyDescent="0.3">
      <c r="A78" s="15"/>
      <c r="B78" s="207" t="s">
        <v>83</v>
      </c>
      <c r="C78" s="3"/>
      <c r="D78" s="3"/>
      <c r="E78" s="14"/>
      <c r="F78" s="14"/>
      <c r="G78" s="14"/>
      <c r="H78" s="155"/>
      <c r="I78" s="155"/>
      <c r="J78" s="155"/>
      <c r="K78" s="155"/>
      <c r="L78" s="155"/>
      <c r="M78" s="155"/>
      <c r="N78" s="155"/>
      <c r="O78" s="155"/>
      <c r="P78" s="155"/>
      <c r="Q78" s="11"/>
      <c r="R78" s="11"/>
      <c r="S78" s="11"/>
      <c r="T78" s="11"/>
      <c r="U78" s="11"/>
      <c r="V78" s="11"/>
      <c r="W78" s="53"/>
    </row>
    <row r="79" spans="1:26" ht="19.95" customHeight="1" x14ac:dyDescent="0.3">
      <c r="A79" s="15"/>
      <c r="B79" s="207" t="s">
        <v>14</v>
      </c>
      <c r="C79" s="3"/>
      <c r="D79" s="3"/>
      <c r="E79" s="14"/>
      <c r="F79" s="14"/>
      <c r="G79" s="14"/>
      <c r="H79" s="155"/>
      <c r="I79" s="155"/>
      <c r="J79" s="155"/>
      <c r="K79" s="155"/>
      <c r="L79" s="155"/>
      <c r="M79" s="155"/>
      <c r="N79" s="155"/>
      <c r="O79" s="155"/>
      <c r="P79" s="155"/>
      <c r="Q79" s="11"/>
      <c r="R79" s="11"/>
      <c r="S79" s="11"/>
      <c r="T79" s="11"/>
      <c r="U79" s="11"/>
      <c r="V79" s="11"/>
      <c r="W79" s="53"/>
    </row>
    <row r="80" spans="1:26" ht="19.95" customHeight="1" x14ac:dyDescent="0.3">
      <c r="A80" s="15"/>
      <c r="B80" s="42"/>
      <c r="C80" s="3"/>
      <c r="D80" s="3"/>
      <c r="E80" s="14"/>
      <c r="F80" s="14"/>
      <c r="G80" s="14"/>
      <c r="H80" s="155"/>
      <c r="I80" s="155"/>
      <c r="J80" s="155"/>
      <c r="K80" s="155"/>
      <c r="L80" s="155"/>
      <c r="M80" s="155"/>
      <c r="N80" s="155"/>
      <c r="O80" s="155"/>
      <c r="P80" s="155"/>
      <c r="Q80" s="11"/>
      <c r="R80" s="11"/>
      <c r="S80" s="11"/>
      <c r="T80" s="11"/>
      <c r="U80" s="11"/>
      <c r="V80" s="11"/>
      <c r="W80" s="53"/>
    </row>
    <row r="81" spans="1:26" ht="19.95" customHeight="1" x14ac:dyDescent="0.3">
      <c r="A81" s="15"/>
      <c r="B81" s="42"/>
      <c r="C81" s="3"/>
      <c r="D81" s="3"/>
      <c r="E81" s="14"/>
      <c r="F81" s="14"/>
      <c r="G81" s="14"/>
      <c r="H81" s="155"/>
      <c r="I81" s="15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15"/>
      <c r="B82" s="209" t="s">
        <v>57</v>
      </c>
      <c r="C82" s="166"/>
      <c r="D82" s="166"/>
      <c r="E82" s="14"/>
      <c r="F82" s="14"/>
      <c r="G82" s="14"/>
      <c r="H82" s="155"/>
      <c r="I82" s="155"/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x14ac:dyDescent="0.3">
      <c r="A83" s="2"/>
      <c r="B83" s="210" t="s">
        <v>70</v>
      </c>
      <c r="C83" s="129" t="s">
        <v>71</v>
      </c>
      <c r="D83" s="129" t="s">
        <v>72</v>
      </c>
      <c r="E83" s="157"/>
      <c r="F83" s="157" t="s">
        <v>73</v>
      </c>
      <c r="G83" s="157" t="s">
        <v>74</v>
      </c>
      <c r="H83" s="158" t="s">
        <v>75</v>
      </c>
      <c r="I83" s="158" t="s">
        <v>76</v>
      </c>
      <c r="J83" s="158"/>
      <c r="K83" s="158"/>
      <c r="L83" s="158"/>
      <c r="M83" s="158"/>
      <c r="N83" s="158"/>
      <c r="O83" s="158"/>
      <c r="P83" s="158" t="s">
        <v>77</v>
      </c>
      <c r="Q83" s="159"/>
      <c r="R83" s="159"/>
      <c r="S83" s="129" t="s">
        <v>78</v>
      </c>
      <c r="T83" s="160"/>
      <c r="U83" s="160"/>
      <c r="V83" s="129" t="s">
        <v>79</v>
      </c>
      <c r="W83" s="53"/>
    </row>
    <row r="84" spans="1:26" x14ac:dyDescent="0.3">
      <c r="A84" s="10"/>
      <c r="B84" s="211"/>
      <c r="C84" s="171"/>
      <c r="D84" s="316" t="s">
        <v>58</v>
      </c>
      <c r="E84" s="316"/>
      <c r="F84" s="136"/>
      <c r="G84" s="172"/>
      <c r="H84" s="136"/>
      <c r="I84" s="136"/>
      <c r="J84" s="137"/>
      <c r="K84" s="137"/>
      <c r="L84" s="137"/>
      <c r="M84" s="137"/>
      <c r="N84" s="137"/>
      <c r="O84" s="137"/>
      <c r="P84" s="137"/>
      <c r="Q84" s="135"/>
      <c r="R84" s="135"/>
      <c r="S84" s="135"/>
      <c r="T84" s="135"/>
      <c r="U84" s="135"/>
      <c r="V84" s="196"/>
      <c r="W84" s="217"/>
      <c r="X84" s="139"/>
      <c r="Y84" s="139"/>
      <c r="Z84" s="139"/>
    </row>
    <row r="85" spans="1:26" x14ac:dyDescent="0.3">
      <c r="A85" s="10"/>
      <c r="B85" s="212"/>
      <c r="C85" s="174">
        <v>1</v>
      </c>
      <c r="D85" s="311" t="s">
        <v>59</v>
      </c>
      <c r="E85" s="311"/>
      <c r="F85" s="140"/>
      <c r="G85" s="173"/>
      <c r="H85" s="140"/>
      <c r="I85" s="140"/>
      <c r="J85" s="141"/>
      <c r="K85" s="141"/>
      <c r="L85" s="141"/>
      <c r="M85" s="141"/>
      <c r="N85" s="141"/>
      <c r="O85" s="141"/>
      <c r="P85" s="141"/>
      <c r="Q85" s="10"/>
      <c r="R85" s="10"/>
      <c r="S85" s="10"/>
      <c r="T85" s="10"/>
      <c r="U85" s="10"/>
      <c r="V85" s="197"/>
      <c r="W85" s="217"/>
      <c r="X85" s="139"/>
      <c r="Y85" s="139"/>
      <c r="Z85" s="139"/>
    </row>
    <row r="86" spans="1:26" ht="25.05" customHeight="1" x14ac:dyDescent="0.3">
      <c r="A86" s="181"/>
      <c r="B86" s="213">
        <v>1</v>
      </c>
      <c r="C86" s="182" t="s">
        <v>84</v>
      </c>
      <c r="D86" s="314" t="s">
        <v>85</v>
      </c>
      <c r="E86" s="314"/>
      <c r="F86" s="176" t="s">
        <v>86</v>
      </c>
      <c r="G86" s="177">
        <v>194</v>
      </c>
      <c r="H86" s="176"/>
      <c r="I86" s="176">
        <f t="shared" ref="I86:I100" si="0">ROUND(G86*(H86),2)</f>
        <v>0</v>
      </c>
      <c r="J86" s="178">
        <f t="shared" ref="J86:J100" si="1">ROUND(G86*(N86),2)</f>
        <v>3358.14</v>
      </c>
      <c r="K86" s="179">
        <f t="shared" ref="K86:K100" si="2">ROUND(G86*(O86),2)</f>
        <v>0</v>
      </c>
      <c r="L86" s="179"/>
      <c r="M86" s="179">
        <f t="shared" ref="M86:M100" si="3">ROUND(G86*(H86),2)</f>
        <v>0</v>
      </c>
      <c r="N86" s="179">
        <v>17.309999999999999</v>
      </c>
      <c r="O86" s="179"/>
      <c r="P86" s="183"/>
      <c r="Q86" s="183"/>
      <c r="R86" s="183"/>
      <c r="S86" s="180">
        <f t="shared" ref="S86:S100" si="4">ROUND(G86*(P86),3)</f>
        <v>0</v>
      </c>
      <c r="T86" s="180"/>
      <c r="U86" s="180"/>
      <c r="V86" s="198"/>
      <c r="W86" s="53"/>
      <c r="Z86">
        <v>0</v>
      </c>
    </row>
    <row r="87" spans="1:26" ht="25.05" customHeight="1" x14ac:dyDescent="0.3">
      <c r="A87" s="181"/>
      <c r="B87" s="213">
        <v>2</v>
      </c>
      <c r="C87" s="182" t="s">
        <v>87</v>
      </c>
      <c r="D87" s="314" t="s">
        <v>88</v>
      </c>
      <c r="E87" s="314"/>
      <c r="F87" s="176" t="s">
        <v>86</v>
      </c>
      <c r="G87" s="177">
        <v>86</v>
      </c>
      <c r="H87" s="176"/>
      <c r="I87" s="176">
        <f t="shared" si="0"/>
        <v>0</v>
      </c>
      <c r="J87" s="178">
        <f t="shared" si="1"/>
        <v>322.5</v>
      </c>
      <c r="K87" s="179">
        <f t="shared" si="2"/>
        <v>0</v>
      </c>
      <c r="L87" s="179"/>
      <c r="M87" s="179">
        <f t="shared" si="3"/>
        <v>0</v>
      </c>
      <c r="N87" s="179">
        <v>3.75</v>
      </c>
      <c r="O87" s="179"/>
      <c r="P87" s="183"/>
      <c r="Q87" s="183"/>
      <c r="R87" s="183"/>
      <c r="S87" s="180">
        <f t="shared" si="4"/>
        <v>0</v>
      </c>
      <c r="T87" s="180"/>
      <c r="U87" s="180"/>
      <c r="V87" s="198"/>
      <c r="W87" s="53"/>
      <c r="Z87">
        <v>0</v>
      </c>
    </row>
    <row r="88" spans="1:26" ht="25.05" customHeight="1" x14ac:dyDescent="0.3">
      <c r="A88" s="181"/>
      <c r="B88" s="213">
        <v>3</v>
      </c>
      <c r="C88" s="182" t="s">
        <v>89</v>
      </c>
      <c r="D88" s="314" t="s">
        <v>90</v>
      </c>
      <c r="E88" s="314"/>
      <c r="F88" s="176" t="s">
        <v>86</v>
      </c>
      <c r="G88" s="177">
        <v>86</v>
      </c>
      <c r="H88" s="176"/>
      <c r="I88" s="176">
        <f t="shared" si="0"/>
        <v>0</v>
      </c>
      <c r="J88" s="178">
        <f t="shared" si="1"/>
        <v>50.74</v>
      </c>
      <c r="K88" s="179">
        <f t="shared" si="2"/>
        <v>0</v>
      </c>
      <c r="L88" s="179"/>
      <c r="M88" s="179">
        <f t="shared" si="3"/>
        <v>0</v>
      </c>
      <c r="N88" s="179">
        <v>0.59</v>
      </c>
      <c r="O88" s="179"/>
      <c r="P88" s="183"/>
      <c r="Q88" s="183"/>
      <c r="R88" s="183"/>
      <c r="S88" s="180">
        <f t="shared" si="4"/>
        <v>0</v>
      </c>
      <c r="T88" s="180"/>
      <c r="U88" s="180"/>
      <c r="V88" s="198"/>
      <c r="W88" s="53"/>
      <c r="Z88">
        <v>0</v>
      </c>
    </row>
    <row r="89" spans="1:26" ht="25.05" customHeight="1" x14ac:dyDescent="0.3">
      <c r="A89" s="181"/>
      <c r="B89" s="213">
        <v>4</v>
      </c>
      <c r="C89" s="182" t="s">
        <v>91</v>
      </c>
      <c r="D89" s="314" t="s">
        <v>92</v>
      </c>
      <c r="E89" s="314"/>
      <c r="F89" s="176" t="s">
        <v>86</v>
      </c>
      <c r="G89" s="177">
        <v>56</v>
      </c>
      <c r="H89" s="176"/>
      <c r="I89" s="176">
        <f t="shared" si="0"/>
        <v>0</v>
      </c>
      <c r="J89" s="178">
        <f t="shared" si="1"/>
        <v>294</v>
      </c>
      <c r="K89" s="179">
        <f t="shared" si="2"/>
        <v>0</v>
      </c>
      <c r="L89" s="179"/>
      <c r="M89" s="179">
        <f t="shared" si="3"/>
        <v>0</v>
      </c>
      <c r="N89" s="179">
        <v>5.25</v>
      </c>
      <c r="O89" s="179"/>
      <c r="P89" s="183"/>
      <c r="Q89" s="183"/>
      <c r="R89" s="183"/>
      <c r="S89" s="180">
        <f t="shared" si="4"/>
        <v>0</v>
      </c>
      <c r="T89" s="180"/>
      <c r="U89" s="180"/>
      <c r="V89" s="198"/>
      <c r="W89" s="53"/>
      <c r="Z89">
        <v>0</v>
      </c>
    </row>
    <row r="90" spans="1:26" ht="25.05" customHeight="1" x14ac:dyDescent="0.3">
      <c r="A90" s="181"/>
      <c r="B90" s="213">
        <v>5</v>
      </c>
      <c r="C90" s="182" t="s">
        <v>93</v>
      </c>
      <c r="D90" s="314" t="s">
        <v>94</v>
      </c>
      <c r="E90" s="314"/>
      <c r="F90" s="176" t="s">
        <v>86</v>
      </c>
      <c r="G90" s="177">
        <v>56</v>
      </c>
      <c r="H90" s="176"/>
      <c r="I90" s="176">
        <f t="shared" si="0"/>
        <v>0</v>
      </c>
      <c r="J90" s="178">
        <f t="shared" si="1"/>
        <v>53.76</v>
      </c>
      <c r="K90" s="179">
        <f t="shared" si="2"/>
        <v>0</v>
      </c>
      <c r="L90" s="179"/>
      <c r="M90" s="179">
        <f t="shared" si="3"/>
        <v>0</v>
      </c>
      <c r="N90" s="179">
        <v>0.96</v>
      </c>
      <c r="O90" s="179"/>
      <c r="P90" s="183"/>
      <c r="Q90" s="183"/>
      <c r="R90" s="183"/>
      <c r="S90" s="180">
        <f t="shared" si="4"/>
        <v>0</v>
      </c>
      <c r="T90" s="180"/>
      <c r="U90" s="180"/>
      <c r="V90" s="198"/>
      <c r="W90" s="53"/>
      <c r="Z90">
        <v>0</v>
      </c>
    </row>
    <row r="91" spans="1:26" ht="25.05" customHeight="1" x14ac:dyDescent="0.3">
      <c r="A91" s="181"/>
      <c r="B91" s="213">
        <v>6</v>
      </c>
      <c r="C91" s="182" t="s">
        <v>95</v>
      </c>
      <c r="D91" s="314" t="s">
        <v>96</v>
      </c>
      <c r="E91" s="314"/>
      <c r="F91" s="176" t="s">
        <v>86</v>
      </c>
      <c r="G91" s="177">
        <v>6</v>
      </c>
      <c r="H91" s="176"/>
      <c r="I91" s="176">
        <f t="shared" si="0"/>
        <v>0</v>
      </c>
      <c r="J91" s="178">
        <f t="shared" si="1"/>
        <v>233.88</v>
      </c>
      <c r="K91" s="179">
        <f t="shared" si="2"/>
        <v>0</v>
      </c>
      <c r="L91" s="179"/>
      <c r="M91" s="179">
        <f t="shared" si="3"/>
        <v>0</v>
      </c>
      <c r="N91" s="179">
        <v>38.979999999999997</v>
      </c>
      <c r="O91" s="179"/>
      <c r="P91" s="183"/>
      <c r="Q91" s="183"/>
      <c r="R91" s="183"/>
      <c r="S91" s="180">
        <f t="shared" si="4"/>
        <v>0</v>
      </c>
      <c r="T91" s="180"/>
      <c r="U91" s="180"/>
      <c r="V91" s="198"/>
      <c r="W91" s="53"/>
      <c r="Z91">
        <v>0</v>
      </c>
    </row>
    <row r="92" spans="1:26" ht="25.05" customHeight="1" x14ac:dyDescent="0.3">
      <c r="A92" s="181"/>
      <c r="B92" s="213">
        <v>7</v>
      </c>
      <c r="C92" s="182" t="s">
        <v>97</v>
      </c>
      <c r="D92" s="314" t="s">
        <v>98</v>
      </c>
      <c r="E92" s="314"/>
      <c r="F92" s="176" t="s">
        <v>99</v>
      </c>
      <c r="G92" s="177">
        <v>51.5</v>
      </c>
      <c r="H92" s="176"/>
      <c r="I92" s="176">
        <f t="shared" si="0"/>
        <v>0</v>
      </c>
      <c r="J92" s="178">
        <f t="shared" si="1"/>
        <v>15347</v>
      </c>
      <c r="K92" s="179">
        <f t="shared" si="2"/>
        <v>0</v>
      </c>
      <c r="L92" s="179"/>
      <c r="M92" s="179">
        <f t="shared" si="3"/>
        <v>0</v>
      </c>
      <c r="N92" s="179">
        <v>298</v>
      </c>
      <c r="O92" s="179"/>
      <c r="P92" s="183">
        <v>1.473E-2</v>
      </c>
      <c r="Q92" s="183"/>
      <c r="R92" s="183">
        <v>1.473E-2</v>
      </c>
      <c r="S92" s="180">
        <f t="shared" si="4"/>
        <v>0.75900000000000001</v>
      </c>
      <c r="T92" s="180"/>
      <c r="U92" s="180"/>
      <c r="V92" s="198"/>
      <c r="W92" s="53"/>
      <c r="Z92">
        <v>0</v>
      </c>
    </row>
    <row r="93" spans="1:26" ht="25.05" customHeight="1" x14ac:dyDescent="0.3">
      <c r="A93" s="181"/>
      <c r="B93" s="214">
        <v>8</v>
      </c>
      <c r="C93" s="190" t="s">
        <v>100</v>
      </c>
      <c r="D93" s="315" t="s">
        <v>101</v>
      </c>
      <c r="E93" s="315"/>
      <c r="F93" s="185" t="s">
        <v>99</v>
      </c>
      <c r="G93" s="186">
        <v>56.65</v>
      </c>
      <c r="H93" s="185"/>
      <c r="I93" s="185">
        <f t="shared" si="0"/>
        <v>0</v>
      </c>
      <c r="J93" s="187">
        <f t="shared" si="1"/>
        <v>112.73</v>
      </c>
      <c r="K93" s="188">
        <f t="shared" si="2"/>
        <v>0</v>
      </c>
      <c r="L93" s="188"/>
      <c r="M93" s="188">
        <f t="shared" si="3"/>
        <v>0</v>
      </c>
      <c r="N93" s="188">
        <v>1.99</v>
      </c>
      <c r="O93" s="188"/>
      <c r="P93" s="191">
        <v>1.32E-3</v>
      </c>
      <c r="Q93" s="191"/>
      <c r="R93" s="191">
        <v>1.32E-3</v>
      </c>
      <c r="S93" s="189">
        <f t="shared" si="4"/>
        <v>7.4999999999999997E-2</v>
      </c>
      <c r="T93" s="189"/>
      <c r="U93" s="189"/>
      <c r="V93" s="199"/>
      <c r="W93" s="53"/>
      <c r="Z93">
        <v>0</v>
      </c>
    </row>
    <row r="94" spans="1:26" ht="25.05" customHeight="1" x14ac:dyDescent="0.3">
      <c r="A94" s="181"/>
      <c r="B94" s="213">
        <v>9</v>
      </c>
      <c r="C94" s="182" t="s">
        <v>102</v>
      </c>
      <c r="D94" s="314" t="s">
        <v>103</v>
      </c>
      <c r="E94" s="314"/>
      <c r="F94" s="175" t="s">
        <v>86</v>
      </c>
      <c r="G94" s="177">
        <v>148</v>
      </c>
      <c r="H94" s="176"/>
      <c r="I94" s="176">
        <f t="shared" si="0"/>
        <v>0</v>
      </c>
      <c r="J94" s="175">
        <f t="shared" si="1"/>
        <v>259</v>
      </c>
      <c r="K94" s="180">
        <f t="shared" si="2"/>
        <v>0</v>
      </c>
      <c r="L94" s="180"/>
      <c r="M94" s="180">
        <f t="shared" si="3"/>
        <v>0</v>
      </c>
      <c r="N94" s="180">
        <v>1.75</v>
      </c>
      <c r="O94" s="180"/>
      <c r="P94" s="183"/>
      <c r="Q94" s="183"/>
      <c r="R94" s="183"/>
      <c r="S94" s="180">
        <f t="shared" si="4"/>
        <v>0</v>
      </c>
      <c r="T94" s="180"/>
      <c r="U94" s="180"/>
      <c r="V94" s="198"/>
      <c r="W94" s="53"/>
      <c r="Z94">
        <v>0</v>
      </c>
    </row>
    <row r="95" spans="1:26" ht="25.05" customHeight="1" x14ac:dyDescent="0.3">
      <c r="A95" s="181"/>
      <c r="B95" s="213">
        <v>10</v>
      </c>
      <c r="C95" s="182" t="s">
        <v>104</v>
      </c>
      <c r="D95" s="314" t="s">
        <v>105</v>
      </c>
      <c r="E95" s="314"/>
      <c r="F95" s="175" t="s">
        <v>86</v>
      </c>
      <c r="G95" s="177">
        <v>161.69999999999999</v>
      </c>
      <c r="H95" s="176"/>
      <c r="I95" s="176">
        <f t="shared" si="0"/>
        <v>0</v>
      </c>
      <c r="J95" s="175">
        <f t="shared" si="1"/>
        <v>126.13</v>
      </c>
      <c r="K95" s="180">
        <f t="shared" si="2"/>
        <v>0</v>
      </c>
      <c r="L95" s="180"/>
      <c r="M95" s="180">
        <f t="shared" si="3"/>
        <v>0</v>
      </c>
      <c r="N95" s="180">
        <v>0.78</v>
      </c>
      <c r="O95" s="180"/>
      <c r="P95" s="183"/>
      <c r="Q95" s="183"/>
      <c r="R95" s="183"/>
      <c r="S95" s="180">
        <f t="shared" si="4"/>
        <v>0</v>
      </c>
      <c r="T95" s="180"/>
      <c r="U95" s="180"/>
      <c r="V95" s="198"/>
      <c r="W95" s="53"/>
      <c r="Z95">
        <v>0</v>
      </c>
    </row>
    <row r="96" spans="1:26" ht="25.05" customHeight="1" x14ac:dyDescent="0.3">
      <c r="A96" s="181"/>
      <c r="B96" s="213">
        <v>11</v>
      </c>
      <c r="C96" s="182" t="s">
        <v>106</v>
      </c>
      <c r="D96" s="314" t="s">
        <v>107</v>
      </c>
      <c r="E96" s="314"/>
      <c r="F96" s="175" t="s">
        <v>108</v>
      </c>
      <c r="G96" s="177">
        <v>323</v>
      </c>
      <c r="H96" s="176"/>
      <c r="I96" s="176">
        <f t="shared" si="0"/>
        <v>0</v>
      </c>
      <c r="J96" s="175">
        <f t="shared" si="1"/>
        <v>245.48</v>
      </c>
      <c r="K96" s="180">
        <f t="shared" si="2"/>
        <v>0</v>
      </c>
      <c r="L96" s="180"/>
      <c r="M96" s="180">
        <f t="shared" si="3"/>
        <v>0</v>
      </c>
      <c r="N96" s="180">
        <v>0.76</v>
      </c>
      <c r="O96" s="180"/>
      <c r="P96" s="183"/>
      <c r="Q96" s="183"/>
      <c r="R96" s="183"/>
      <c r="S96" s="180">
        <f t="shared" si="4"/>
        <v>0</v>
      </c>
      <c r="T96" s="180"/>
      <c r="U96" s="180"/>
      <c r="V96" s="198"/>
      <c r="W96" s="53"/>
      <c r="Z96">
        <v>0</v>
      </c>
    </row>
    <row r="97" spans="1:26" ht="25.05" customHeight="1" x14ac:dyDescent="0.3">
      <c r="A97" s="181"/>
      <c r="B97" s="214">
        <v>12</v>
      </c>
      <c r="C97" s="190" t="s">
        <v>109</v>
      </c>
      <c r="D97" s="315" t="s">
        <v>110</v>
      </c>
      <c r="E97" s="315"/>
      <c r="F97" s="184" t="s">
        <v>111</v>
      </c>
      <c r="G97" s="186">
        <v>16.149999999999999</v>
      </c>
      <c r="H97" s="185"/>
      <c r="I97" s="185">
        <f t="shared" si="0"/>
        <v>0</v>
      </c>
      <c r="J97" s="184">
        <f t="shared" si="1"/>
        <v>122.58</v>
      </c>
      <c r="K97" s="189">
        <f t="shared" si="2"/>
        <v>0</v>
      </c>
      <c r="L97" s="189"/>
      <c r="M97" s="189">
        <f t="shared" si="3"/>
        <v>0</v>
      </c>
      <c r="N97" s="189">
        <v>7.59</v>
      </c>
      <c r="O97" s="189"/>
      <c r="P97" s="191">
        <v>1E-3</v>
      </c>
      <c r="Q97" s="191"/>
      <c r="R97" s="191">
        <v>1E-3</v>
      </c>
      <c r="S97" s="189">
        <f t="shared" si="4"/>
        <v>1.6E-2</v>
      </c>
      <c r="T97" s="189"/>
      <c r="U97" s="189"/>
      <c r="V97" s="199"/>
      <c r="W97" s="53"/>
      <c r="Z97">
        <v>0</v>
      </c>
    </row>
    <row r="98" spans="1:26" ht="25.05" customHeight="1" x14ac:dyDescent="0.3">
      <c r="A98" s="181"/>
      <c r="B98" s="213">
        <v>13</v>
      </c>
      <c r="C98" s="182" t="s">
        <v>112</v>
      </c>
      <c r="D98" s="314" t="s">
        <v>113</v>
      </c>
      <c r="E98" s="314"/>
      <c r="F98" s="175" t="s">
        <v>108</v>
      </c>
      <c r="G98" s="177">
        <v>592.9</v>
      </c>
      <c r="H98" s="176"/>
      <c r="I98" s="176">
        <f t="shared" si="0"/>
        <v>0</v>
      </c>
      <c r="J98" s="175">
        <f t="shared" si="1"/>
        <v>278.66000000000003</v>
      </c>
      <c r="K98" s="180">
        <f t="shared" si="2"/>
        <v>0</v>
      </c>
      <c r="L98" s="180"/>
      <c r="M98" s="180">
        <f t="shared" si="3"/>
        <v>0</v>
      </c>
      <c r="N98" s="180">
        <v>0.47</v>
      </c>
      <c r="O98" s="180"/>
      <c r="P98" s="183"/>
      <c r="Q98" s="183"/>
      <c r="R98" s="183"/>
      <c r="S98" s="180">
        <f t="shared" si="4"/>
        <v>0</v>
      </c>
      <c r="T98" s="180"/>
      <c r="U98" s="180"/>
      <c r="V98" s="198"/>
      <c r="W98" s="53"/>
      <c r="Z98">
        <v>0</v>
      </c>
    </row>
    <row r="99" spans="1:26" ht="25.05" customHeight="1" x14ac:dyDescent="0.3">
      <c r="A99" s="181"/>
      <c r="B99" s="213">
        <v>14</v>
      </c>
      <c r="C99" s="182" t="s">
        <v>114</v>
      </c>
      <c r="D99" s="314" t="s">
        <v>115</v>
      </c>
      <c r="E99" s="314"/>
      <c r="F99" s="175" t="s">
        <v>108</v>
      </c>
      <c r="G99" s="177">
        <v>323</v>
      </c>
      <c r="H99" s="176"/>
      <c r="I99" s="176">
        <f t="shared" si="0"/>
        <v>0</v>
      </c>
      <c r="J99" s="175">
        <f t="shared" si="1"/>
        <v>436.05</v>
      </c>
      <c r="K99" s="180">
        <f t="shared" si="2"/>
        <v>0</v>
      </c>
      <c r="L99" s="180"/>
      <c r="M99" s="180">
        <f t="shared" si="3"/>
        <v>0</v>
      </c>
      <c r="N99" s="180">
        <v>1.35</v>
      </c>
      <c r="O99" s="180"/>
      <c r="P99" s="183"/>
      <c r="Q99" s="183"/>
      <c r="R99" s="183"/>
      <c r="S99" s="180">
        <f t="shared" si="4"/>
        <v>0</v>
      </c>
      <c r="T99" s="180"/>
      <c r="U99" s="180"/>
      <c r="V99" s="198"/>
      <c r="W99" s="53"/>
      <c r="Z99">
        <v>0</v>
      </c>
    </row>
    <row r="100" spans="1:26" ht="25.05" customHeight="1" x14ac:dyDescent="0.3">
      <c r="A100" s="181"/>
      <c r="B100" s="213">
        <v>15</v>
      </c>
      <c r="C100" s="182" t="s">
        <v>116</v>
      </c>
      <c r="D100" s="314" t="s">
        <v>117</v>
      </c>
      <c r="E100" s="314"/>
      <c r="F100" s="175" t="s">
        <v>108</v>
      </c>
      <c r="G100" s="177">
        <v>276</v>
      </c>
      <c r="H100" s="176"/>
      <c r="I100" s="176">
        <f t="shared" si="0"/>
        <v>0</v>
      </c>
      <c r="J100" s="175">
        <f t="shared" si="1"/>
        <v>405.72</v>
      </c>
      <c r="K100" s="180">
        <f t="shared" si="2"/>
        <v>0</v>
      </c>
      <c r="L100" s="180"/>
      <c r="M100" s="180">
        <f t="shared" si="3"/>
        <v>0</v>
      </c>
      <c r="N100" s="180">
        <v>1.47</v>
      </c>
      <c r="O100" s="180"/>
      <c r="P100" s="183"/>
      <c r="Q100" s="183"/>
      <c r="R100" s="183"/>
      <c r="S100" s="180">
        <f t="shared" si="4"/>
        <v>0</v>
      </c>
      <c r="T100" s="180"/>
      <c r="U100" s="180"/>
      <c r="V100" s="198"/>
      <c r="W100" s="53"/>
      <c r="Z100">
        <v>0</v>
      </c>
    </row>
    <row r="101" spans="1:26" x14ac:dyDescent="0.3">
      <c r="A101" s="10"/>
      <c r="B101" s="212"/>
      <c r="C101" s="174">
        <v>1</v>
      </c>
      <c r="D101" s="311" t="s">
        <v>59</v>
      </c>
      <c r="E101" s="311"/>
      <c r="F101" s="10"/>
      <c r="G101" s="173"/>
      <c r="H101" s="140"/>
      <c r="I101" s="142">
        <f>ROUND((SUM(I85:I100))/1,2)</f>
        <v>0</v>
      </c>
      <c r="J101" s="10"/>
      <c r="K101" s="10"/>
      <c r="L101" s="10">
        <f>ROUND((SUM(L85:L100))/1,2)</f>
        <v>0</v>
      </c>
      <c r="M101" s="10">
        <f>ROUND((SUM(M85:M100))/1,2)</f>
        <v>0</v>
      </c>
      <c r="N101" s="10"/>
      <c r="O101" s="10"/>
      <c r="P101" s="10"/>
      <c r="Q101" s="10"/>
      <c r="R101" s="10"/>
      <c r="S101" s="10">
        <f>ROUND((SUM(S85:S100))/1,2)</f>
        <v>0.85</v>
      </c>
      <c r="T101" s="10"/>
      <c r="U101" s="10"/>
      <c r="V101" s="200">
        <f>ROUND((SUM(V85:V100))/1,2)</f>
        <v>0</v>
      </c>
      <c r="W101" s="217"/>
      <c r="X101" s="139"/>
      <c r="Y101" s="139"/>
      <c r="Z101" s="139"/>
    </row>
    <row r="102" spans="1:26" x14ac:dyDescent="0.3">
      <c r="A102" s="1"/>
      <c r="B102" s="208"/>
      <c r="C102" s="1"/>
      <c r="D102" s="1"/>
      <c r="E102" s="1"/>
      <c r="F102" s="1"/>
      <c r="G102" s="167"/>
      <c r="H102" s="133"/>
      <c r="I102" s="133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201"/>
      <c r="W102" s="53"/>
    </row>
    <row r="103" spans="1:26" x14ac:dyDescent="0.3">
      <c r="A103" s="10"/>
      <c r="B103" s="212"/>
      <c r="C103" s="174">
        <v>2</v>
      </c>
      <c r="D103" s="311" t="s">
        <v>60</v>
      </c>
      <c r="E103" s="311"/>
      <c r="F103" s="10"/>
      <c r="G103" s="173"/>
      <c r="H103" s="140"/>
      <c r="I103" s="14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97"/>
      <c r="W103" s="217"/>
      <c r="X103" s="139"/>
      <c r="Y103" s="139"/>
      <c r="Z103" s="139"/>
    </row>
    <row r="104" spans="1:26" ht="25.05" customHeight="1" x14ac:dyDescent="0.3">
      <c r="A104" s="181"/>
      <c r="B104" s="213">
        <v>16</v>
      </c>
      <c r="C104" s="182" t="s">
        <v>118</v>
      </c>
      <c r="D104" s="314" t="s">
        <v>119</v>
      </c>
      <c r="E104" s="314"/>
      <c r="F104" s="175" t="s">
        <v>86</v>
      </c>
      <c r="G104" s="177">
        <v>3.915</v>
      </c>
      <c r="H104" s="176"/>
      <c r="I104" s="176">
        <f>ROUND(G104*(H104),2)</f>
        <v>0</v>
      </c>
      <c r="J104" s="175">
        <f>ROUND(G104*(N104),2)</f>
        <v>628.71</v>
      </c>
      <c r="K104" s="180">
        <f>ROUND(G104*(O104),2)</f>
        <v>0</v>
      </c>
      <c r="L104" s="180"/>
      <c r="M104" s="180">
        <f>ROUND(G104*(H104),2)</f>
        <v>0</v>
      </c>
      <c r="N104" s="180">
        <v>160.59</v>
      </c>
      <c r="O104" s="180"/>
      <c r="P104" s="183"/>
      <c r="Q104" s="183"/>
      <c r="R104" s="183"/>
      <c r="S104" s="180">
        <f>ROUND(G104*(P104),3)</f>
        <v>0</v>
      </c>
      <c r="T104" s="180"/>
      <c r="U104" s="180"/>
      <c r="V104" s="198"/>
      <c r="W104" s="53"/>
      <c r="Z104">
        <v>0</v>
      </c>
    </row>
    <row r="105" spans="1:26" ht="25.05" customHeight="1" x14ac:dyDescent="0.3">
      <c r="A105" s="181"/>
      <c r="B105" s="214">
        <v>17</v>
      </c>
      <c r="C105" s="190" t="s">
        <v>120</v>
      </c>
      <c r="D105" s="315" t="s">
        <v>121</v>
      </c>
      <c r="E105" s="315"/>
      <c r="F105" s="184" t="s">
        <v>122</v>
      </c>
      <c r="G105" s="186">
        <v>131.80500000000001</v>
      </c>
      <c r="H105" s="185"/>
      <c r="I105" s="185">
        <f>ROUND(G105*(H105),2)</f>
        <v>0</v>
      </c>
      <c r="J105" s="184">
        <f>ROUND(G105*(N105),2)</f>
        <v>158.16999999999999</v>
      </c>
      <c r="K105" s="189">
        <f>ROUND(G105*(O105),2)</f>
        <v>0</v>
      </c>
      <c r="L105" s="189"/>
      <c r="M105" s="189">
        <f>ROUND(G105*(H105),2)</f>
        <v>0</v>
      </c>
      <c r="N105" s="189">
        <v>1.2</v>
      </c>
      <c r="O105" s="189"/>
      <c r="P105" s="191">
        <v>1.7999999999999999E-2</v>
      </c>
      <c r="Q105" s="191"/>
      <c r="R105" s="191">
        <v>1.7999999999999999E-2</v>
      </c>
      <c r="S105" s="189">
        <f>ROUND(G105*(P105),3)</f>
        <v>2.3719999999999999</v>
      </c>
      <c r="T105" s="189"/>
      <c r="U105" s="189"/>
      <c r="V105" s="199"/>
      <c r="W105" s="53"/>
      <c r="Z105">
        <v>0</v>
      </c>
    </row>
    <row r="106" spans="1:26" x14ac:dyDescent="0.3">
      <c r="A106" s="10"/>
      <c r="B106" s="212"/>
      <c r="C106" s="174">
        <v>2</v>
      </c>
      <c r="D106" s="311" t="s">
        <v>60</v>
      </c>
      <c r="E106" s="311"/>
      <c r="F106" s="10"/>
      <c r="G106" s="173"/>
      <c r="H106" s="140"/>
      <c r="I106" s="142">
        <f>ROUND((SUM(I103:I105))/1,2)</f>
        <v>0</v>
      </c>
      <c r="J106" s="10"/>
      <c r="K106" s="10"/>
      <c r="L106" s="10">
        <f>ROUND((SUM(L103:L105))/1,2)</f>
        <v>0</v>
      </c>
      <c r="M106" s="10">
        <f>ROUND((SUM(M103:M105))/1,2)</f>
        <v>0</v>
      </c>
      <c r="N106" s="10"/>
      <c r="O106" s="10"/>
      <c r="P106" s="10"/>
      <c r="Q106" s="10"/>
      <c r="R106" s="10"/>
      <c r="S106" s="10">
        <f>ROUND((SUM(S103:S105))/1,2)</f>
        <v>2.37</v>
      </c>
      <c r="T106" s="10"/>
      <c r="U106" s="10"/>
      <c r="V106" s="200">
        <f>ROUND((SUM(V103:V105))/1,2)</f>
        <v>0</v>
      </c>
      <c r="W106" s="217"/>
      <c r="X106" s="139"/>
      <c r="Y106" s="139"/>
      <c r="Z106" s="139"/>
    </row>
    <row r="107" spans="1:26" x14ac:dyDescent="0.3">
      <c r="A107" s="1"/>
      <c r="B107" s="208"/>
      <c r="C107" s="1"/>
      <c r="D107" s="1"/>
      <c r="E107" s="1"/>
      <c r="F107" s="1"/>
      <c r="G107" s="167"/>
      <c r="H107" s="133"/>
      <c r="I107" s="133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201"/>
      <c r="W107" s="53"/>
    </row>
    <row r="108" spans="1:26" x14ac:dyDescent="0.3">
      <c r="A108" s="10"/>
      <c r="B108" s="212"/>
      <c r="C108" s="174">
        <v>3</v>
      </c>
      <c r="D108" s="311" t="s">
        <v>61</v>
      </c>
      <c r="E108" s="311"/>
      <c r="F108" s="10"/>
      <c r="G108" s="173"/>
      <c r="H108" s="140"/>
      <c r="I108" s="14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97"/>
      <c r="W108" s="217"/>
      <c r="X108" s="139"/>
      <c r="Y108" s="139"/>
      <c r="Z108" s="139"/>
    </row>
    <row r="109" spans="1:26" ht="25.05" customHeight="1" x14ac:dyDescent="0.3">
      <c r="A109" s="181"/>
      <c r="B109" s="213">
        <v>18</v>
      </c>
      <c r="C109" s="182" t="s">
        <v>123</v>
      </c>
      <c r="D109" s="314" t="s">
        <v>124</v>
      </c>
      <c r="E109" s="314"/>
      <c r="F109" s="175" t="s">
        <v>122</v>
      </c>
      <c r="G109" s="177">
        <v>51</v>
      </c>
      <c r="H109" s="176"/>
      <c r="I109" s="176">
        <f>ROUND(G109*(H109),2)</f>
        <v>0</v>
      </c>
      <c r="J109" s="175">
        <f>ROUND(G109*(N109),2)</f>
        <v>266.73</v>
      </c>
      <c r="K109" s="180">
        <f>ROUND(G109*(O109),2)</f>
        <v>0</v>
      </c>
      <c r="L109" s="180"/>
      <c r="M109" s="180">
        <f>ROUND(G109*(H109),2)</f>
        <v>0</v>
      </c>
      <c r="N109" s="180">
        <v>5.23</v>
      </c>
      <c r="O109" s="180"/>
      <c r="P109" s="183">
        <v>6.3400000000000001E-3</v>
      </c>
      <c r="Q109" s="183"/>
      <c r="R109" s="183">
        <v>6.3400000000000001E-3</v>
      </c>
      <c r="S109" s="180">
        <f>ROUND(G109*(P109),3)</f>
        <v>0.32300000000000001</v>
      </c>
      <c r="T109" s="180"/>
      <c r="U109" s="180"/>
      <c r="V109" s="198"/>
      <c r="W109" s="53"/>
      <c r="Z109">
        <v>0</v>
      </c>
    </row>
    <row r="110" spans="1:26" ht="25.05" customHeight="1" x14ac:dyDescent="0.3">
      <c r="A110" s="181"/>
      <c r="B110" s="214">
        <v>19</v>
      </c>
      <c r="C110" s="190" t="s">
        <v>125</v>
      </c>
      <c r="D110" s="315" t="s">
        <v>126</v>
      </c>
      <c r="E110" s="315"/>
      <c r="F110" s="184" t="s">
        <v>122</v>
      </c>
      <c r="G110" s="186">
        <v>51</v>
      </c>
      <c r="H110" s="185"/>
      <c r="I110" s="185">
        <f>ROUND(G110*(H110),2)</f>
        <v>0</v>
      </c>
      <c r="J110" s="184">
        <f>ROUND(G110*(N110),2)</f>
        <v>2203.1999999999998</v>
      </c>
      <c r="K110" s="189">
        <f>ROUND(G110*(O110),2)</f>
        <v>0</v>
      </c>
      <c r="L110" s="189"/>
      <c r="M110" s="189">
        <f>ROUND(G110*(H110),2)</f>
        <v>0</v>
      </c>
      <c r="N110" s="189">
        <v>43.2</v>
      </c>
      <c r="O110" s="189"/>
      <c r="P110" s="191"/>
      <c r="Q110" s="191"/>
      <c r="R110" s="191"/>
      <c r="S110" s="189">
        <f>ROUND(G110*(P110),3)</f>
        <v>0</v>
      </c>
      <c r="T110" s="189"/>
      <c r="U110" s="189"/>
      <c r="V110" s="199"/>
      <c r="W110" s="53"/>
      <c r="Z110">
        <v>0</v>
      </c>
    </row>
    <row r="111" spans="1:26" x14ac:dyDescent="0.3">
      <c r="A111" s="10"/>
      <c r="B111" s="212"/>
      <c r="C111" s="174">
        <v>3</v>
      </c>
      <c r="D111" s="311" t="s">
        <v>61</v>
      </c>
      <c r="E111" s="311"/>
      <c r="F111" s="10"/>
      <c r="G111" s="173"/>
      <c r="H111" s="140"/>
      <c r="I111" s="142">
        <f>ROUND((SUM(I108:I110))/1,2)</f>
        <v>0</v>
      </c>
      <c r="J111" s="10"/>
      <c r="K111" s="10"/>
      <c r="L111" s="10">
        <f>ROUND((SUM(L108:L110))/1,2)</f>
        <v>0</v>
      </c>
      <c r="M111" s="10">
        <f>ROUND((SUM(M108:M110))/1,2)</f>
        <v>0</v>
      </c>
      <c r="N111" s="10"/>
      <c r="O111" s="10"/>
      <c r="P111" s="10"/>
      <c r="Q111" s="10"/>
      <c r="R111" s="10"/>
      <c r="S111" s="10">
        <f>ROUND((SUM(S108:S110))/1,2)</f>
        <v>0.32</v>
      </c>
      <c r="T111" s="10"/>
      <c r="U111" s="10"/>
      <c r="V111" s="200">
        <f>ROUND((SUM(V108:V110))/1,2)</f>
        <v>0</v>
      </c>
      <c r="W111" s="217"/>
      <c r="X111" s="139"/>
      <c r="Y111" s="139"/>
      <c r="Z111" s="139"/>
    </row>
    <row r="112" spans="1:26" x14ac:dyDescent="0.3">
      <c r="A112" s="1"/>
      <c r="B112" s="208"/>
      <c r="C112" s="1"/>
      <c r="D112" s="1"/>
      <c r="E112" s="1"/>
      <c r="F112" s="1"/>
      <c r="G112" s="167"/>
      <c r="H112" s="133"/>
      <c r="I112" s="133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201"/>
      <c r="W112" s="53"/>
    </row>
    <row r="113" spans="1:26" x14ac:dyDescent="0.3">
      <c r="A113" s="10"/>
      <c r="B113" s="212"/>
      <c r="C113" s="174">
        <v>5</v>
      </c>
      <c r="D113" s="311" t="s">
        <v>62</v>
      </c>
      <c r="E113" s="311"/>
      <c r="F113" s="10"/>
      <c r="G113" s="173"/>
      <c r="H113" s="140"/>
      <c r="I113" s="14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97"/>
      <c r="W113" s="217"/>
      <c r="X113" s="139"/>
      <c r="Y113" s="139"/>
      <c r="Z113" s="139"/>
    </row>
    <row r="114" spans="1:26" ht="25.05" customHeight="1" x14ac:dyDescent="0.3">
      <c r="A114" s="181"/>
      <c r="B114" s="213">
        <v>20</v>
      </c>
      <c r="C114" s="182" t="s">
        <v>127</v>
      </c>
      <c r="D114" s="314" t="s">
        <v>128</v>
      </c>
      <c r="E114" s="314"/>
      <c r="F114" s="175" t="s">
        <v>108</v>
      </c>
      <c r="G114" s="177">
        <v>560.4</v>
      </c>
      <c r="H114" s="176"/>
      <c r="I114" s="176">
        <f t="shared" ref="I114:I121" si="5">ROUND(G114*(H114),2)</f>
        <v>0</v>
      </c>
      <c r="J114" s="175">
        <f t="shared" ref="J114:J121" si="6">ROUND(G114*(N114),2)</f>
        <v>2645.09</v>
      </c>
      <c r="K114" s="180">
        <f t="shared" ref="K114:K121" si="7">ROUND(G114*(O114),2)</f>
        <v>0</v>
      </c>
      <c r="L114" s="180"/>
      <c r="M114" s="180">
        <f t="shared" ref="M114:M121" si="8">ROUND(G114*(H114),2)</f>
        <v>0</v>
      </c>
      <c r="N114" s="180">
        <v>4.72</v>
      </c>
      <c r="O114" s="180"/>
      <c r="P114" s="183">
        <v>0.25094</v>
      </c>
      <c r="Q114" s="183"/>
      <c r="R114" s="183">
        <v>0.25094</v>
      </c>
      <c r="S114" s="180">
        <f t="shared" ref="S114:S121" si="9">ROUND(G114*(P114),3)</f>
        <v>140.62700000000001</v>
      </c>
      <c r="T114" s="180"/>
      <c r="U114" s="180"/>
      <c r="V114" s="198"/>
      <c r="W114" s="53"/>
      <c r="Z114">
        <v>0</v>
      </c>
    </row>
    <row r="115" spans="1:26" ht="25.05" customHeight="1" x14ac:dyDescent="0.3">
      <c r="A115" s="181"/>
      <c r="B115" s="213">
        <v>21</v>
      </c>
      <c r="C115" s="182" t="s">
        <v>129</v>
      </c>
      <c r="D115" s="314" t="s">
        <v>130</v>
      </c>
      <c r="E115" s="314"/>
      <c r="F115" s="175" t="s">
        <v>108</v>
      </c>
      <c r="G115" s="177">
        <v>32.5</v>
      </c>
      <c r="H115" s="176"/>
      <c r="I115" s="176">
        <f t="shared" si="5"/>
        <v>0</v>
      </c>
      <c r="J115" s="175">
        <f t="shared" si="6"/>
        <v>210.28</v>
      </c>
      <c r="K115" s="180">
        <f t="shared" si="7"/>
        <v>0</v>
      </c>
      <c r="L115" s="180"/>
      <c r="M115" s="180">
        <f t="shared" si="8"/>
        <v>0</v>
      </c>
      <c r="N115" s="180">
        <v>6.47</v>
      </c>
      <c r="O115" s="180"/>
      <c r="P115" s="183">
        <v>0.36834</v>
      </c>
      <c r="Q115" s="183"/>
      <c r="R115" s="183">
        <v>0.36834</v>
      </c>
      <c r="S115" s="180">
        <f t="shared" si="9"/>
        <v>11.971</v>
      </c>
      <c r="T115" s="180"/>
      <c r="U115" s="180"/>
      <c r="V115" s="198"/>
      <c r="W115" s="53"/>
      <c r="Z115">
        <v>0</v>
      </c>
    </row>
    <row r="116" spans="1:26" ht="25.05" customHeight="1" x14ac:dyDescent="0.3">
      <c r="A116" s="181"/>
      <c r="B116" s="213">
        <v>22</v>
      </c>
      <c r="C116" s="182" t="s">
        <v>131</v>
      </c>
      <c r="D116" s="314" t="s">
        <v>132</v>
      </c>
      <c r="E116" s="314"/>
      <c r="F116" s="175" t="s">
        <v>108</v>
      </c>
      <c r="G116" s="177">
        <v>560.4</v>
      </c>
      <c r="H116" s="176"/>
      <c r="I116" s="176">
        <f t="shared" si="5"/>
        <v>0</v>
      </c>
      <c r="J116" s="175">
        <f t="shared" si="6"/>
        <v>2533.0100000000002</v>
      </c>
      <c r="K116" s="180">
        <f t="shared" si="7"/>
        <v>0</v>
      </c>
      <c r="L116" s="180"/>
      <c r="M116" s="180">
        <f t="shared" si="8"/>
        <v>0</v>
      </c>
      <c r="N116" s="180">
        <v>4.5199999999999996</v>
      </c>
      <c r="O116" s="180"/>
      <c r="P116" s="183">
        <v>0.27994000000000002</v>
      </c>
      <c r="Q116" s="183"/>
      <c r="R116" s="183">
        <v>0.27994000000000002</v>
      </c>
      <c r="S116" s="180">
        <f t="shared" si="9"/>
        <v>156.87799999999999</v>
      </c>
      <c r="T116" s="180"/>
      <c r="U116" s="180"/>
      <c r="V116" s="198"/>
      <c r="W116" s="53"/>
      <c r="Z116">
        <v>0</v>
      </c>
    </row>
    <row r="117" spans="1:26" ht="25.05" customHeight="1" x14ac:dyDescent="0.3">
      <c r="A117" s="181"/>
      <c r="B117" s="213">
        <v>23</v>
      </c>
      <c r="C117" s="182" t="s">
        <v>133</v>
      </c>
      <c r="D117" s="314" t="s">
        <v>134</v>
      </c>
      <c r="E117" s="314"/>
      <c r="F117" s="175" t="s">
        <v>108</v>
      </c>
      <c r="G117" s="177">
        <v>32.5</v>
      </c>
      <c r="H117" s="176"/>
      <c r="I117" s="176">
        <f t="shared" si="5"/>
        <v>0</v>
      </c>
      <c r="J117" s="175">
        <f t="shared" si="6"/>
        <v>189.48</v>
      </c>
      <c r="K117" s="180">
        <f t="shared" si="7"/>
        <v>0</v>
      </c>
      <c r="L117" s="180"/>
      <c r="M117" s="180">
        <f t="shared" si="8"/>
        <v>0</v>
      </c>
      <c r="N117" s="180">
        <v>5.83</v>
      </c>
      <c r="O117" s="180"/>
      <c r="P117" s="183">
        <v>0.37080000000000002</v>
      </c>
      <c r="Q117" s="183"/>
      <c r="R117" s="183">
        <v>0.37080000000000002</v>
      </c>
      <c r="S117" s="180">
        <f t="shared" si="9"/>
        <v>12.051</v>
      </c>
      <c r="T117" s="180"/>
      <c r="U117" s="180"/>
      <c r="V117" s="198"/>
      <c r="W117" s="53"/>
      <c r="Z117">
        <v>0</v>
      </c>
    </row>
    <row r="118" spans="1:26" ht="25.05" customHeight="1" x14ac:dyDescent="0.3">
      <c r="A118" s="181"/>
      <c r="B118" s="213">
        <v>24</v>
      </c>
      <c r="C118" s="182" t="s">
        <v>135</v>
      </c>
      <c r="D118" s="314" t="s">
        <v>136</v>
      </c>
      <c r="E118" s="314"/>
      <c r="F118" s="175" t="s">
        <v>108</v>
      </c>
      <c r="G118" s="177">
        <v>560.4</v>
      </c>
      <c r="H118" s="176"/>
      <c r="I118" s="176">
        <f t="shared" si="5"/>
        <v>0</v>
      </c>
      <c r="J118" s="175">
        <f t="shared" si="6"/>
        <v>7985.7</v>
      </c>
      <c r="K118" s="180">
        <f t="shared" si="7"/>
        <v>0</v>
      </c>
      <c r="L118" s="180"/>
      <c r="M118" s="180">
        <f t="shared" si="8"/>
        <v>0</v>
      </c>
      <c r="N118" s="180">
        <v>14.25</v>
      </c>
      <c r="O118" s="180"/>
      <c r="P118" s="183">
        <v>0.112</v>
      </c>
      <c r="Q118" s="183"/>
      <c r="R118" s="183">
        <v>0.112</v>
      </c>
      <c r="S118" s="180">
        <f t="shared" si="9"/>
        <v>62.765000000000001</v>
      </c>
      <c r="T118" s="180"/>
      <c r="U118" s="180"/>
      <c r="V118" s="198"/>
      <c r="W118" s="53"/>
      <c r="Z118">
        <v>0</v>
      </c>
    </row>
    <row r="119" spans="1:26" ht="25.05" customHeight="1" x14ac:dyDescent="0.3">
      <c r="A119" s="181"/>
      <c r="B119" s="214">
        <v>25</v>
      </c>
      <c r="C119" s="190" t="s">
        <v>137</v>
      </c>
      <c r="D119" s="315" t="s">
        <v>138</v>
      </c>
      <c r="E119" s="315"/>
      <c r="F119" s="184" t="s">
        <v>108</v>
      </c>
      <c r="G119" s="186">
        <v>566.00400000000002</v>
      </c>
      <c r="H119" s="185"/>
      <c r="I119" s="185">
        <f t="shared" si="5"/>
        <v>0</v>
      </c>
      <c r="J119" s="184">
        <f t="shared" si="6"/>
        <v>8829.66</v>
      </c>
      <c r="K119" s="189">
        <f t="shared" si="7"/>
        <v>0</v>
      </c>
      <c r="L119" s="189"/>
      <c r="M119" s="189">
        <f t="shared" si="8"/>
        <v>0</v>
      </c>
      <c r="N119" s="189">
        <v>15.6</v>
      </c>
      <c r="O119" s="189"/>
      <c r="P119" s="191">
        <v>0.13800000000000001</v>
      </c>
      <c r="Q119" s="191"/>
      <c r="R119" s="191">
        <v>0.13800000000000001</v>
      </c>
      <c r="S119" s="189">
        <f t="shared" si="9"/>
        <v>78.108999999999995</v>
      </c>
      <c r="T119" s="189"/>
      <c r="U119" s="189"/>
      <c r="V119" s="199"/>
      <c r="W119" s="53"/>
      <c r="Z119">
        <v>0</v>
      </c>
    </row>
    <row r="120" spans="1:26" ht="25.05" customHeight="1" x14ac:dyDescent="0.3">
      <c r="A120" s="181"/>
      <c r="B120" s="213">
        <v>26</v>
      </c>
      <c r="C120" s="182" t="s">
        <v>139</v>
      </c>
      <c r="D120" s="314" t="s">
        <v>140</v>
      </c>
      <c r="E120" s="314"/>
      <c r="F120" s="175" t="s">
        <v>108</v>
      </c>
      <c r="G120" s="177">
        <v>32.5</v>
      </c>
      <c r="H120" s="176"/>
      <c r="I120" s="176">
        <f t="shared" si="5"/>
        <v>0</v>
      </c>
      <c r="J120" s="175">
        <f t="shared" si="6"/>
        <v>504.4</v>
      </c>
      <c r="K120" s="180">
        <f t="shared" si="7"/>
        <v>0</v>
      </c>
      <c r="L120" s="180"/>
      <c r="M120" s="180">
        <f t="shared" si="8"/>
        <v>0</v>
      </c>
      <c r="N120" s="180">
        <v>15.52</v>
      </c>
      <c r="O120" s="180"/>
      <c r="P120" s="183">
        <v>0.112</v>
      </c>
      <c r="Q120" s="183"/>
      <c r="R120" s="183">
        <v>0.112</v>
      </c>
      <c r="S120" s="180">
        <f t="shared" si="9"/>
        <v>3.64</v>
      </c>
      <c r="T120" s="180"/>
      <c r="U120" s="180"/>
      <c r="V120" s="198"/>
      <c r="W120" s="53"/>
      <c r="Z120">
        <v>0</v>
      </c>
    </row>
    <row r="121" spans="1:26" ht="25.05" customHeight="1" x14ac:dyDescent="0.3">
      <c r="A121" s="181"/>
      <c r="B121" s="214">
        <v>27</v>
      </c>
      <c r="C121" s="190" t="s">
        <v>141</v>
      </c>
      <c r="D121" s="315" t="s">
        <v>142</v>
      </c>
      <c r="E121" s="315"/>
      <c r="F121" s="184" t="s">
        <v>108</v>
      </c>
      <c r="G121" s="186">
        <v>32.825000000000003</v>
      </c>
      <c r="H121" s="185"/>
      <c r="I121" s="185">
        <f t="shared" si="5"/>
        <v>0</v>
      </c>
      <c r="J121" s="184">
        <f t="shared" si="6"/>
        <v>528.48</v>
      </c>
      <c r="K121" s="189">
        <f t="shared" si="7"/>
        <v>0</v>
      </c>
      <c r="L121" s="189"/>
      <c r="M121" s="189">
        <f t="shared" si="8"/>
        <v>0</v>
      </c>
      <c r="N121" s="189">
        <v>16.100000000000001</v>
      </c>
      <c r="O121" s="189"/>
      <c r="P121" s="191">
        <v>0.184</v>
      </c>
      <c r="Q121" s="191"/>
      <c r="R121" s="191">
        <v>0.184</v>
      </c>
      <c r="S121" s="189">
        <f t="shared" si="9"/>
        <v>6.04</v>
      </c>
      <c r="T121" s="189"/>
      <c r="U121" s="189"/>
      <c r="V121" s="199"/>
      <c r="W121" s="53"/>
      <c r="Z121">
        <v>0</v>
      </c>
    </row>
    <row r="122" spans="1:26" x14ac:dyDescent="0.3">
      <c r="A122" s="10"/>
      <c r="B122" s="212"/>
      <c r="C122" s="174">
        <v>5</v>
      </c>
      <c r="D122" s="311" t="s">
        <v>62</v>
      </c>
      <c r="E122" s="311"/>
      <c r="F122" s="10"/>
      <c r="G122" s="173"/>
      <c r="H122" s="140"/>
      <c r="I122" s="142">
        <f>ROUND((SUM(I113:I121))/1,2)</f>
        <v>0</v>
      </c>
      <c r="J122" s="10"/>
      <c r="K122" s="10"/>
      <c r="L122" s="10">
        <f>ROUND((SUM(L113:L121))/1,2)</f>
        <v>0</v>
      </c>
      <c r="M122" s="10">
        <f>ROUND((SUM(M113:M121))/1,2)</f>
        <v>0</v>
      </c>
      <c r="N122" s="10"/>
      <c r="O122" s="10"/>
      <c r="P122" s="10"/>
      <c r="Q122" s="10"/>
      <c r="R122" s="10"/>
      <c r="S122" s="10">
        <f>ROUND((SUM(S113:S121))/1,2)</f>
        <v>472.08</v>
      </c>
      <c r="T122" s="10"/>
      <c r="U122" s="10"/>
      <c r="V122" s="200">
        <f>ROUND((SUM(V113:V121))/1,2)</f>
        <v>0</v>
      </c>
      <c r="W122" s="217"/>
      <c r="X122" s="139"/>
      <c r="Y122" s="139"/>
      <c r="Z122" s="139"/>
    </row>
    <row r="123" spans="1:26" x14ac:dyDescent="0.3">
      <c r="A123" s="1"/>
      <c r="B123" s="208"/>
      <c r="C123" s="1"/>
      <c r="D123" s="1"/>
      <c r="E123" s="1"/>
      <c r="F123" s="1"/>
      <c r="G123" s="167"/>
      <c r="H123" s="133"/>
      <c r="I123" s="133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201"/>
      <c r="W123" s="53"/>
    </row>
    <row r="124" spans="1:26" x14ac:dyDescent="0.3">
      <c r="A124" s="10"/>
      <c r="B124" s="212"/>
      <c r="C124" s="174">
        <v>8</v>
      </c>
      <c r="D124" s="311" t="s">
        <v>63</v>
      </c>
      <c r="E124" s="311"/>
      <c r="F124" s="10"/>
      <c r="G124" s="173"/>
      <c r="H124" s="140"/>
      <c r="I124" s="14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97"/>
      <c r="W124" s="217"/>
      <c r="X124" s="139"/>
      <c r="Y124" s="139"/>
      <c r="Z124" s="139"/>
    </row>
    <row r="125" spans="1:26" ht="25.05" customHeight="1" x14ac:dyDescent="0.3">
      <c r="A125" s="181"/>
      <c r="B125" s="213">
        <v>28</v>
      </c>
      <c r="C125" s="182" t="s">
        <v>143</v>
      </c>
      <c r="D125" s="314" t="s">
        <v>144</v>
      </c>
      <c r="E125" s="314"/>
      <c r="F125" s="175" t="s">
        <v>122</v>
      </c>
      <c r="G125" s="177">
        <v>6</v>
      </c>
      <c r="H125" s="176"/>
      <c r="I125" s="176">
        <f>ROUND(G125*(H125),2)</f>
        <v>0</v>
      </c>
      <c r="J125" s="175">
        <f>ROUND(G125*(N125),2)</f>
        <v>38.76</v>
      </c>
      <c r="K125" s="180">
        <f>ROUND(G125*(O125),2)</f>
        <v>0</v>
      </c>
      <c r="L125" s="180"/>
      <c r="M125" s="180">
        <f>ROUND(G125*(H125),2)</f>
        <v>0</v>
      </c>
      <c r="N125" s="180">
        <v>6.46</v>
      </c>
      <c r="O125" s="180"/>
      <c r="P125" s="183">
        <v>2.0000000000000002E-5</v>
      </c>
      <c r="Q125" s="183"/>
      <c r="R125" s="183">
        <v>2.0000000000000002E-5</v>
      </c>
      <c r="S125" s="180">
        <f>ROUND(G125*(P125),3)</f>
        <v>0</v>
      </c>
      <c r="T125" s="180"/>
      <c r="U125" s="180"/>
      <c r="V125" s="198"/>
      <c r="W125" s="53"/>
      <c r="Z125">
        <v>0</v>
      </c>
    </row>
    <row r="126" spans="1:26" ht="25.05" customHeight="1" x14ac:dyDescent="0.3">
      <c r="A126" s="181"/>
      <c r="B126" s="214">
        <v>29</v>
      </c>
      <c r="C126" s="190" t="s">
        <v>145</v>
      </c>
      <c r="D126" s="315" t="s">
        <v>146</v>
      </c>
      <c r="E126" s="315"/>
      <c r="F126" s="184" t="s">
        <v>122</v>
      </c>
      <c r="G126" s="186">
        <v>6</v>
      </c>
      <c r="H126" s="185"/>
      <c r="I126" s="185">
        <f>ROUND(G126*(H126),2)</f>
        <v>0</v>
      </c>
      <c r="J126" s="184">
        <f>ROUND(G126*(N126),2)</f>
        <v>647.1</v>
      </c>
      <c r="K126" s="189">
        <f>ROUND(G126*(O126),2)</f>
        <v>0</v>
      </c>
      <c r="L126" s="189"/>
      <c r="M126" s="189">
        <f>ROUND(G126*(H126),2)</f>
        <v>0</v>
      </c>
      <c r="N126" s="189">
        <v>107.85</v>
      </c>
      <c r="O126" s="189"/>
      <c r="P126" s="191">
        <v>3.4930000000000003E-2</v>
      </c>
      <c r="Q126" s="191"/>
      <c r="R126" s="191">
        <v>3.4930000000000003E-2</v>
      </c>
      <c r="S126" s="189">
        <f>ROUND(G126*(P126),3)</f>
        <v>0.21</v>
      </c>
      <c r="T126" s="189"/>
      <c r="U126" s="189"/>
      <c r="V126" s="199"/>
      <c r="W126" s="53"/>
      <c r="Z126">
        <v>0</v>
      </c>
    </row>
    <row r="127" spans="1:26" x14ac:dyDescent="0.3">
      <c r="A127" s="10"/>
      <c r="B127" s="212"/>
      <c r="C127" s="174">
        <v>8</v>
      </c>
      <c r="D127" s="311" t="s">
        <v>63</v>
      </c>
      <c r="E127" s="311"/>
      <c r="F127" s="10"/>
      <c r="G127" s="173"/>
      <c r="H127" s="140"/>
      <c r="I127" s="142">
        <f>ROUND((SUM(I124:I126))/1,2)</f>
        <v>0</v>
      </c>
      <c r="J127" s="10"/>
      <c r="K127" s="10"/>
      <c r="L127" s="10">
        <f>ROUND((SUM(L124:L126))/1,2)</f>
        <v>0</v>
      </c>
      <c r="M127" s="10">
        <f>ROUND((SUM(M124:M126))/1,2)</f>
        <v>0</v>
      </c>
      <c r="N127" s="10"/>
      <c r="O127" s="10"/>
      <c r="P127" s="10"/>
      <c r="Q127" s="10"/>
      <c r="R127" s="10"/>
      <c r="S127" s="10">
        <f>ROUND((SUM(S124:S126))/1,2)</f>
        <v>0.21</v>
      </c>
      <c r="T127" s="10"/>
      <c r="U127" s="10"/>
      <c r="V127" s="200">
        <f>ROUND((SUM(V124:V126))/1,2)</f>
        <v>0</v>
      </c>
      <c r="W127" s="217"/>
      <c r="X127" s="139"/>
      <c r="Y127" s="139"/>
      <c r="Z127" s="139"/>
    </row>
    <row r="128" spans="1:26" x14ac:dyDescent="0.3">
      <c r="A128" s="1"/>
      <c r="B128" s="208"/>
      <c r="C128" s="1"/>
      <c r="D128" s="1"/>
      <c r="E128" s="1"/>
      <c r="F128" s="1"/>
      <c r="G128" s="167"/>
      <c r="H128" s="133"/>
      <c r="I128" s="133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201"/>
      <c r="W128" s="53"/>
    </row>
    <row r="129" spans="1:26" x14ac:dyDescent="0.3">
      <c r="A129" s="10"/>
      <c r="B129" s="212"/>
      <c r="C129" s="174">
        <v>9</v>
      </c>
      <c r="D129" s="311" t="s">
        <v>64</v>
      </c>
      <c r="E129" s="311"/>
      <c r="F129" s="10"/>
      <c r="G129" s="173"/>
      <c r="H129" s="140"/>
      <c r="I129" s="14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97"/>
      <c r="W129" s="217"/>
      <c r="X129" s="139"/>
      <c r="Y129" s="139"/>
      <c r="Z129" s="139"/>
    </row>
    <row r="130" spans="1:26" ht="25.05" customHeight="1" x14ac:dyDescent="0.3">
      <c r="A130" s="181"/>
      <c r="B130" s="213">
        <v>30</v>
      </c>
      <c r="C130" s="182" t="s">
        <v>147</v>
      </c>
      <c r="D130" s="314" t="s">
        <v>148</v>
      </c>
      <c r="E130" s="314"/>
      <c r="F130" s="175" t="s">
        <v>122</v>
      </c>
      <c r="G130" s="177">
        <v>1</v>
      </c>
      <c r="H130" s="176"/>
      <c r="I130" s="176">
        <f t="shared" ref="I130:I138" si="10">ROUND(G130*(H130),2)</f>
        <v>0</v>
      </c>
      <c r="J130" s="175">
        <f t="shared" ref="J130:J138" si="11">ROUND(G130*(N130),2)</f>
        <v>255</v>
      </c>
      <c r="K130" s="180">
        <f t="shared" ref="K130:K138" si="12">ROUND(G130*(O130),2)</f>
        <v>0</v>
      </c>
      <c r="L130" s="180"/>
      <c r="M130" s="180">
        <f t="shared" ref="M130:M138" si="13">ROUND(G130*(H130),2)</f>
        <v>0</v>
      </c>
      <c r="N130" s="180">
        <v>255</v>
      </c>
      <c r="O130" s="180"/>
      <c r="P130" s="183"/>
      <c r="Q130" s="183"/>
      <c r="R130" s="183"/>
      <c r="S130" s="180">
        <f t="shared" ref="S130:S138" si="14">ROUND(G130*(P130),3)</f>
        <v>0</v>
      </c>
      <c r="T130" s="180"/>
      <c r="U130" s="180"/>
      <c r="V130" s="198"/>
      <c r="W130" s="53"/>
      <c r="Z130">
        <v>0</v>
      </c>
    </row>
    <row r="131" spans="1:26" ht="25.05" customHeight="1" x14ac:dyDescent="0.3">
      <c r="A131" s="181"/>
      <c r="B131" s="213">
        <v>31</v>
      </c>
      <c r="C131" s="182" t="s">
        <v>149</v>
      </c>
      <c r="D131" s="314" t="s">
        <v>150</v>
      </c>
      <c r="E131" s="314"/>
      <c r="F131" s="175" t="s">
        <v>99</v>
      </c>
      <c r="G131" s="177">
        <v>416.2</v>
      </c>
      <c r="H131" s="176"/>
      <c r="I131" s="176">
        <f t="shared" si="10"/>
        <v>0</v>
      </c>
      <c r="J131" s="175">
        <f t="shared" si="11"/>
        <v>2155.92</v>
      </c>
      <c r="K131" s="180">
        <f t="shared" si="12"/>
        <v>0</v>
      </c>
      <c r="L131" s="180"/>
      <c r="M131" s="180">
        <f t="shared" si="13"/>
        <v>0</v>
      </c>
      <c r="N131" s="180">
        <v>5.18</v>
      </c>
      <c r="O131" s="180"/>
      <c r="P131" s="183">
        <v>9.7960000000000005E-2</v>
      </c>
      <c r="Q131" s="183"/>
      <c r="R131" s="183">
        <v>9.7960000000000005E-2</v>
      </c>
      <c r="S131" s="180">
        <f t="shared" si="14"/>
        <v>40.771000000000001</v>
      </c>
      <c r="T131" s="180"/>
      <c r="U131" s="180"/>
      <c r="V131" s="198"/>
      <c r="W131" s="53"/>
      <c r="Z131">
        <v>0</v>
      </c>
    </row>
    <row r="132" spans="1:26" ht="25.05" customHeight="1" x14ac:dyDescent="0.3">
      <c r="A132" s="181"/>
      <c r="B132" s="214">
        <v>32</v>
      </c>
      <c r="C132" s="190" t="s">
        <v>151</v>
      </c>
      <c r="D132" s="315" t="s">
        <v>152</v>
      </c>
      <c r="E132" s="315"/>
      <c r="F132" s="184" t="s">
        <v>122</v>
      </c>
      <c r="G132" s="186">
        <v>840.72400000000005</v>
      </c>
      <c r="H132" s="185"/>
      <c r="I132" s="185">
        <f t="shared" si="10"/>
        <v>0</v>
      </c>
      <c r="J132" s="184">
        <f t="shared" si="11"/>
        <v>1891.63</v>
      </c>
      <c r="K132" s="189">
        <f t="shared" si="12"/>
        <v>0</v>
      </c>
      <c r="L132" s="189"/>
      <c r="M132" s="189">
        <f t="shared" si="13"/>
        <v>0</v>
      </c>
      <c r="N132" s="189">
        <v>2.25</v>
      </c>
      <c r="O132" s="189"/>
      <c r="P132" s="191">
        <v>1.15E-2</v>
      </c>
      <c r="Q132" s="191"/>
      <c r="R132" s="191">
        <v>1.15E-2</v>
      </c>
      <c r="S132" s="189">
        <f t="shared" si="14"/>
        <v>9.6679999999999993</v>
      </c>
      <c r="T132" s="189"/>
      <c r="U132" s="189"/>
      <c r="V132" s="199"/>
      <c r="W132" s="53"/>
      <c r="Z132">
        <v>0</v>
      </c>
    </row>
    <row r="133" spans="1:26" ht="25.05" customHeight="1" x14ac:dyDescent="0.3">
      <c r="A133" s="181"/>
      <c r="B133" s="213">
        <v>33</v>
      </c>
      <c r="C133" s="182" t="s">
        <v>153</v>
      </c>
      <c r="D133" s="314" t="s">
        <v>154</v>
      </c>
      <c r="E133" s="314"/>
      <c r="F133" s="175" t="s">
        <v>99</v>
      </c>
      <c r="G133" s="177">
        <v>453</v>
      </c>
      <c r="H133" s="176"/>
      <c r="I133" s="176">
        <f t="shared" si="10"/>
        <v>0</v>
      </c>
      <c r="J133" s="175">
        <f t="shared" si="11"/>
        <v>3248.01</v>
      </c>
      <c r="K133" s="180">
        <f t="shared" si="12"/>
        <v>0</v>
      </c>
      <c r="L133" s="180"/>
      <c r="M133" s="180">
        <f t="shared" si="13"/>
        <v>0</v>
      </c>
      <c r="N133" s="180">
        <v>7.17</v>
      </c>
      <c r="O133" s="180"/>
      <c r="P133" s="183">
        <v>0.12586</v>
      </c>
      <c r="Q133" s="183"/>
      <c r="R133" s="183">
        <v>0.12586</v>
      </c>
      <c r="S133" s="180">
        <f t="shared" si="14"/>
        <v>57.015000000000001</v>
      </c>
      <c r="T133" s="180"/>
      <c r="U133" s="180"/>
      <c r="V133" s="198"/>
      <c r="W133" s="53"/>
      <c r="Z133">
        <v>0</v>
      </c>
    </row>
    <row r="134" spans="1:26" ht="25.05" customHeight="1" x14ac:dyDescent="0.3">
      <c r="A134" s="181"/>
      <c r="B134" s="214">
        <v>34</v>
      </c>
      <c r="C134" s="190" t="s">
        <v>155</v>
      </c>
      <c r="D134" s="315" t="s">
        <v>156</v>
      </c>
      <c r="E134" s="315"/>
      <c r="F134" s="184" t="s">
        <v>122</v>
      </c>
      <c r="G134" s="186">
        <v>1372.59</v>
      </c>
      <c r="H134" s="185"/>
      <c r="I134" s="185">
        <f t="shared" si="10"/>
        <v>0</v>
      </c>
      <c r="J134" s="184">
        <f t="shared" si="11"/>
        <v>5449.18</v>
      </c>
      <c r="K134" s="189">
        <f t="shared" si="12"/>
        <v>0</v>
      </c>
      <c r="L134" s="189"/>
      <c r="M134" s="189">
        <f t="shared" si="13"/>
        <v>0</v>
      </c>
      <c r="N134" s="189">
        <v>3.9699999999999998</v>
      </c>
      <c r="O134" s="189"/>
      <c r="P134" s="191">
        <v>2.8299999999999999E-2</v>
      </c>
      <c r="Q134" s="191"/>
      <c r="R134" s="191">
        <v>2.8299999999999999E-2</v>
      </c>
      <c r="S134" s="189">
        <f t="shared" si="14"/>
        <v>38.844000000000001</v>
      </c>
      <c r="T134" s="189"/>
      <c r="U134" s="189"/>
      <c r="V134" s="199"/>
      <c r="W134" s="53"/>
      <c r="Z134">
        <v>0</v>
      </c>
    </row>
    <row r="135" spans="1:26" ht="25.05" customHeight="1" x14ac:dyDescent="0.3">
      <c r="A135" s="181"/>
      <c r="B135" s="213">
        <v>35</v>
      </c>
      <c r="C135" s="182" t="s">
        <v>157</v>
      </c>
      <c r="D135" s="314" t="s">
        <v>158</v>
      </c>
      <c r="E135" s="314"/>
      <c r="F135" s="175" t="s">
        <v>86</v>
      </c>
      <c r="G135" s="177">
        <v>3.7490000000000001</v>
      </c>
      <c r="H135" s="176"/>
      <c r="I135" s="176">
        <f t="shared" si="10"/>
        <v>0</v>
      </c>
      <c r="J135" s="175">
        <f t="shared" si="11"/>
        <v>315.89</v>
      </c>
      <c r="K135" s="180">
        <f t="shared" si="12"/>
        <v>0</v>
      </c>
      <c r="L135" s="180"/>
      <c r="M135" s="180">
        <f t="shared" si="13"/>
        <v>0</v>
      </c>
      <c r="N135" s="180">
        <v>84.26</v>
      </c>
      <c r="O135" s="180"/>
      <c r="P135" s="183"/>
      <c r="Q135" s="183"/>
      <c r="R135" s="183"/>
      <c r="S135" s="180">
        <f t="shared" si="14"/>
        <v>0</v>
      </c>
      <c r="T135" s="180"/>
      <c r="U135" s="180"/>
      <c r="V135" s="198"/>
      <c r="W135" s="53"/>
      <c r="Z135">
        <v>0</v>
      </c>
    </row>
    <row r="136" spans="1:26" ht="25.05" customHeight="1" x14ac:dyDescent="0.3">
      <c r="A136" s="181"/>
      <c r="B136" s="213">
        <v>36</v>
      </c>
      <c r="C136" s="182" t="s">
        <v>159</v>
      </c>
      <c r="D136" s="314" t="s">
        <v>160</v>
      </c>
      <c r="E136" s="314"/>
      <c r="F136" s="175" t="s">
        <v>99</v>
      </c>
      <c r="G136" s="177">
        <v>146.05000000000001</v>
      </c>
      <c r="H136" s="176"/>
      <c r="I136" s="176">
        <f t="shared" si="10"/>
        <v>0</v>
      </c>
      <c r="J136" s="175">
        <f t="shared" si="11"/>
        <v>736.09</v>
      </c>
      <c r="K136" s="180">
        <f t="shared" si="12"/>
        <v>0</v>
      </c>
      <c r="L136" s="180"/>
      <c r="M136" s="180">
        <f t="shared" si="13"/>
        <v>0</v>
      </c>
      <c r="N136" s="180">
        <v>5.04</v>
      </c>
      <c r="O136" s="180"/>
      <c r="P136" s="183"/>
      <c r="Q136" s="183"/>
      <c r="R136" s="183"/>
      <c r="S136" s="180">
        <f t="shared" si="14"/>
        <v>0</v>
      </c>
      <c r="T136" s="180"/>
      <c r="U136" s="180"/>
      <c r="V136" s="198"/>
      <c r="W136" s="53"/>
      <c r="Z136">
        <v>0</v>
      </c>
    </row>
    <row r="137" spans="1:26" ht="25.05" customHeight="1" x14ac:dyDescent="0.3">
      <c r="A137" s="181"/>
      <c r="B137" s="213">
        <v>37</v>
      </c>
      <c r="C137" s="182" t="s">
        <v>161</v>
      </c>
      <c r="D137" s="314" t="s">
        <v>162</v>
      </c>
      <c r="E137" s="314"/>
      <c r="F137" s="175" t="s">
        <v>163</v>
      </c>
      <c r="G137" s="177">
        <v>9.7080000000000002</v>
      </c>
      <c r="H137" s="176"/>
      <c r="I137" s="176">
        <f t="shared" si="10"/>
        <v>0</v>
      </c>
      <c r="J137" s="175">
        <f t="shared" si="11"/>
        <v>17.47</v>
      </c>
      <c r="K137" s="180">
        <f t="shared" si="12"/>
        <v>0</v>
      </c>
      <c r="L137" s="180"/>
      <c r="M137" s="180">
        <f t="shared" si="13"/>
        <v>0</v>
      </c>
      <c r="N137" s="180">
        <v>1.8</v>
      </c>
      <c r="O137" s="180"/>
      <c r="P137" s="183"/>
      <c r="Q137" s="183"/>
      <c r="R137" s="183"/>
      <c r="S137" s="180">
        <f t="shared" si="14"/>
        <v>0</v>
      </c>
      <c r="T137" s="180"/>
      <c r="U137" s="180"/>
      <c r="V137" s="198"/>
      <c r="W137" s="53"/>
      <c r="Z137">
        <v>0</v>
      </c>
    </row>
    <row r="138" spans="1:26" ht="25.05" customHeight="1" x14ac:dyDescent="0.3">
      <c r="A138" s="181"/>
      <c r="B138" s="213">
        <v>38</v>
      </c>
      <c r="C138" s="182" t="s">
        <v>164</v>
      </c>
      <c r="D138" s="314" t="s">
        <v>165</v>
      </c>
      <c r="E138" s="314"/>
      <c r="F138" s="175" t="s">
        <v>163</v>
      </c>
      <c r="G138" s="177">
        <v>9.7080000000000002</v>
      </c>
      <c r="H138" s="176"/>
      <c r="I138" s="176">
        <f t="shared" si="10"/>
        <v>0</v>
      </c>
      <c r="J138" s="175">
        <f t="shared" si="11"/>
        <v>3.69</v>
      </c>
      <c r="K138" s="180">
        <f t="shared" si="12"/>
        <v>0</v>
      </c>
      <c r="L138" s="180"/>
      <c r="M138" s="180">
        <f t="shared" si="13"/>
        <v>0</v>
      </c>
      <c r="N138" s="180">
        <v>0.38</v>
      </c>
      <c r="O138" s="180"/>
      <c r="P138" s="183"/>
      <c r="Q138" s="183"/>
      <c r="R138" s="183"/>
      <c r="S138" s="180">
        <f t="shared" si="14"/>
        <v>0</v>
      </c>
      <c r="T138" s="180"/>
      <c r="U138" s="180"/>
      <c r="V138" s="198"/>
      <c r="W138" s="53"/>
      <c r="Z138">
        <v>0</v>
      </c>
    </row>
    <row r="139" spans="1:26" x14ac:dyDescent="0.3">
      <c r="A139" s="10"/>
      <c r="B139" s="212"/>
      <c r="C139" s="174">
        <v>9</v>
      </c>
      <c r="D139" s="311" t="s">
        <v>64</v>
      </c>
      <c r="E139" s="311"/>
      <c r="F139" s="10"/>
      <c r="G139" s="173"/>
      <c r="H139" s="140"/>
      <c r="I139" s="142">
        <f>ROUND((SUM(I129:I138))/1,2)</f>
        <v>0</v>
      </c>
      <c r="J139" s="10"/>
      <c r="K139" s="10"/>
      <c r="L139" s="10">
        <f>ROUND((SUM(L129:L138))/1,2)</f>
        <v>0</v>
      </c>
      <c r="M139" s="10">
        <f>ROUND((SUM(M129:M138))/1,2)</f>
        <v>0</v>
      </c>
      <c r="N139" s="10"/>
      <c r="O139" s="10"/>
      <c r="P139" s="10"/>
      <c r="Q139" s="10"/>
      <c r="R139" s="10"/>
      <c r="S139" s="10">
        <f>ROUND((SUM(S129:S138))/1,2)</f>
        <v>146.30000000000001</v>
      </c>
      <c r="T139" s="10"/>
      <c r="U139" s="10"/>
      <c r="V139" s="200">
        <f>ROUND((SUM(V129:V138))/1,2)</f>
        <v>0</v>
      </c>
      <c r="W139" s="217"/>
      <c r="X139" s="139"/>
      <c r="Y139" s="139"/>
      <c r="Z139" s="139"/>
    </row>
    <row r="140" spans="1:26" x14ac:dyDescent="0.3">
      <c r="A140" s="1"/>
      <c r="B140" s="208"/>
      <c r="C140" s="1"/>
      <c r="D140" s="1"/>
      <c r="E140" s="1"/>
      <c r="F140" s="1"/>
      <c r="G140" s="167"/>
      <c r="H140" s="133"/>
      <c r="I140" s="133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201"/>
      <c r="W140" s="53"/>
    </row>
    <row r="141" spans="1:26" x14ac:dyDescent="0.3">
      <c r="A141" s="10"/>
      <c r="B141" s="212"/>
      <c r="C141" s="174">
        <v>99</v>
      </c>
      <c r="D141" s="311" t="s">
        <v>65</v>
      </c>
      <c r="E141" s="311"/>
      <c r="F141" s="10"/>
      <c r="G141" s="173"/>
      <c r="H141" s="140"/>
      <c r="I141" s="14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97"/>
      <c r="W141" s="217"/>
      <c r="X141" s="139"/>
      <c r="Y141" s="139"/>
      <c r="Z141" s="139"/>
    </row>
    <row r="142" spans="1:26" ht="25.05" customHeight="1" x14ac:dyDescent="0.3">
      <c r="A142" s="181"/>
      <c r="B142" s="213">
        <v>39</v>
      </c>
      <c r="C142" s="182" t="s">
        <v>166</v>
      </c>
      <c r="D142" s="314" t="s">
        <v>167</v>
      </c>
      <c r="E142" s="314"/>
      <c r="F142" s="175" t="s">
        <v>163</v>
      </c>
      <c r="G142" s="177">
        <v>655.99</v>
      </c>
      <c r="H142" s="176"/>
      <c r="I142" s="176">
        <f>ROUND(G142*(H142),2)</f>
        <v>0</v>
      </c>
      <c r="J142" s="175">
        <f>ROUND(G142*(N142),2)</f>
        <v>5024.88</v>
      </c>
      <c r="K142" s="180">
        <f>ROUND(G142*(O142),2)</f>
        <v>0</v>
      </c>
      <c r="L142" s="180"/>
      <c r="M142" s="180">
        <f>ROUND(G142*(H142),2)</f>
        <v>0</v>
      </c>
      <c r="N142" s="180">
        <v>7.66</v>
      </c>
      <c r="O142" s="180"/>
      <c r="P142" s="183"/>
      <c r="Q142" s="183"/>
      <c r="R142" s="183"/>
      <c r="S142" s="180">
        <f>ROUND(G142*(P142),3)</f>
        <v>0</v>
      </c>
      <c r="T142" s="180"/>
      <c r="U142" s="180"/>
      <c r="V142" s="198"/>
      <c r="W142" s="53"/>
      <c r="Z142">
        <v>0</v>
      </c>
    </row>
    <row r="143" spans="1:26" x14ac:dyDescent="0.3">
      <c r="A143" s="10"/>
      <c r="B143" s="212"/>
      <c r="C143" s="174">
        <v>99</v>
      </c>
      <c r="D143" s="311" t="s">
        <v>65</v>
      </c>
      <c r="E143" s="311"/>
      <c r="F143" s="10"/>
      <c r="G143" s="173"/>
      <c r="H143" s="140"/>
      <c r="I143" s="142">
        <f>ROUND((SUM(I141:I142))/1,2)</f>
        <v>0</v>
      </c>
      <c r="J143" s="10"/>
      <c r="K143" s="10"/>
      <c r="L143" s="10">
        <f>ROUND((SUM(L141:L142))/1,2)</f>
        <v>0</v>
      </c>
      <c r="M143" s="10">
        <f>ROUND((SUM(M141:M142))/1,2)</f>
        <v>0</v>
      </c>
      <c r="N143" s="10"/>
      <c r="O143" s="10"/>
      <c r="P143" s="10"/>
      <c r="Q143" s="10"/>
      <c r="R143" s="10"/>
      <c r="S143" s="10">
        <f>ROUND((SUM(S141:S142))/1,2)</f>
        <v>0</v>
      </c>
      <c r="T143" s="10"/>
      <c r="U143" s="10"/>
      <c r="V143" s="200">
        <f>ROUND((SUM(V141:V142))/1,2)</f>
        <v>0</v>
      </c>
      <c r="W143" s="217"/>
      <c r="X143" s="139"/>
      <c r="Y143" s="139"/>
      <c r="Z143" s="139"/>
    </row>
    <row r="144" spans="1:26" x14ac:dyDescent="0.3">
      <c r="A144" s="1"/>
      <c r="B144" s="208"/>
      <c r="C144" s="1"/>
      <c r="D144" s="1"/>
      <c r="E144" s="1"/>
      <c r="F144" s="1"/>
      <c r="G144" s="167"/>
      <c r="H144" s="133"/>
      <c r="I144" s="133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201"/>
      <c r="W144" s="53"/>
    </row>
    <row r="145" spans="1:26" x14ac:dyDescent="0.3">
      <c r="A145" s="10"/>
      <c r="B145" s="212"/>
      <c r="C145" s="10"/>
      <c r="D145" s="312" t="s">
        <v>58</v>
      </c>
      <c r="E145" s="312"/>
      <c r="F145" s="10"/>
      <c r="G145" s="173"/>
      <c r="H145" s="140"/>
      <c r="I145" s="142">
        <f>ROUND((SUM(I84:I144))/2,2)</f>
        <v>0</v>
      </c>
      <c r="J145" s="10"/>
      <c r="K145" s="10"/>
      <c r="L145" s="140">
        <f>ROUND((SUM(L84:L144))/2,2)</f>
        <v>0</v>
      </c>
      <c r="M145" s="140">
        <f>ROUND((SUM(M84:M144))/2,2)</f>
        <v>0</v>
      </c>
      <c r="N145" s="10"/>
      <c r="O145" s="10"/>
      <c r="P145" s="192"/>
      <c r="Q145" s="10"/>
      <c r="R145" s="10"/>
      <c r="S145" s="192">
        <f>ROUND((SUM(S84:S144))/2,2)</f>
        <v>622.13</v>
      </c>
      <c r="T145" s="10"/>
      <c r="U145" s="10"/>
      <c r="V145" s="200">
        <f>ROUND((SUM(V84:V144))/2,2)</f>
        <v>0</v>
      </c>
      <c r="W145" s="53"/>
    </row>
    <row r="146" spans="1:26" x14ac:dyDescent="0.3">
      <c r="A146" s="1"/>
      <c r="B146" s="208"/>
      <c r="C146" s="1"/>
      <c r="D146" s="1"/>
      <c r="E146" s="1"/>
      <c r="F146" s="1"/>
      <c r="G146" s="167"/>
      <c r="H146" s="133"/>
      <c r="I146" s="13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201"/>
      <c r="W146" s="53"/>
    </row>
    <row r="147" spans="1:26" x14ac:dyDescent="0.3">
      <c r="A147" s="10"/>
      <c r="B147" s="212"/>
      <c r="C147" s="10"/>
      <c r="D147" s="312" t="s">
        <v>66</v>
      </c>
      <c r="E147" s="312"/>
      <c r="F147" s="10"/>
      <c r="G147" s="173"/>
      <c r="H147" s="140"/>
      <c r="I147" s="14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97"/>
      <c r="W147" s="217"/>
      <c r="X147" s="139"/>
      <c r="Y147" s="139"/>
      <c r="Z147" s="139"/>
    </row>
    <row r="148" spans="1:26" x14ac:dyDescent="0.3">
      <c r="A148" s="10"/>
      <c r="B148" s="212"/>
      <c r="C148" s="174">
        <v>767</v>
      </c>
      <c r="D148" s="311" t="s">
        <v>67</v>
      </c>
      <c r="E148" s="311"/>
      <c r="F148" s="10"/>
      <c r="G148" s="173"/>
      <c r="H148" s="140"/>
      <c r="I148" s="14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97"/>
      <c r="W148" s="217"/>
      <c r="X148" s="139"/>
      <c r="Y148" s="139"/>
      <c r="Z148" s="139"/>
    </row>
    <row r="149" spans="1:26" ht="25.05" customHeight="1" x14ac:dyDescent="0.3">
      <c r="A149" s="181"/>
      <c r="B149" s="213">
        <v>40</v>
      </c>
      <c r="C149" s="182" t="s">
        <v>168</v>
      </c>
      <c r="D149" s="314" t="s">
        <v>169</v>
      </c>
      <c r="E149" s="314"/>
      <c r="F149" s="175" t="s">
        <v>99</v>
      </c>
      <c r="G149" s="177">
        <v>146.05000000000001</v>
      </c>
      <c r="H149" s="176"/>
      <c r="I149" s="176">
        <f>ROUND(G149*(H149),2)</f>
        <v>0</v>
      </c>
      <c r="J149" s="175">
        <f>ROUND(G149*(N149),2)</f>
        <v>958.09</v>
      </c>
      <c r="K149" s="180">
        <f>ROUND(G149*(O149),2)</f>
        <v>0</v>
      </c>
      <c r="L149" s="180"/>
      <c r="M149" s="180">
        <f>ROUND(G149*(H149),2)</f>
        <v>0</v>
      </c>
      <c r="N149" s="180">
        <v>6.5600000000000005</v>
      </c>
      <c r="O149" s="180"/>
      <c r="P149" s="183"/>
      <c r="Q149" s="183"/>
      <c r="R149" s="183"/>
      <c r="S149" s="180">
        <f>ROUND(G149*(P149),3)</f>
        <v>0</v>
      </c>
      <c r="T149" s="180"/>
      <c r="U149" s="180"/>
      <c r="V149" s="198"/>
      <c r="W149" s="53"/>
      <c r="Z149">
        <v>0</v>
      </c>
    </row>
    <row r="150" spans="1:26" ht="25.05" customHeight="1" x14ac:dyDescent="0.3">
      <c r="A150" s="181"/>
      <c r="B150" s="214">
        <v>41</v>
      </c>
      <c r="C150" s="190" t="s">
        <v>170</v>
      </c>
      <c r="D150" s="315" t="s">
        <v>171</v>
      </c>
      <c r="E150" s="315"/>
      <c r="F150" s="184" t="s">
        <v>108</v>
      </c>
      <c r="G150" s="186">
        <v>219.07499999999999</v>
      </c>
      <c r="H150" s="185"/>
      <c r="I150" s="185">
        <f>ROUND(G150*(H150),2)</f>
        <v>0</v>
      </c>
      <c r="J150" s="184">
        <f>ROUND(G150*(N150),2)</f>
        <v>545.5</v>
      </c>
      <c r="K150" s="189">
        <f>ROUND(G150*(O150),2)</f>
        <v>0</v>
      </c>
      <c r="L150" s="189"/>
      <c r="M150" s="189">
        <f>ROUND(G150*(H150),2)</f>
        <v>0</v>
      </c>
      <c r="N150" s="189">
        <v>2.4900000000000002</v>
      </c>
      <c r="O150" s="189"/>
      <c r="P150" s="191">
        <v>1.24E-3</v>
      </c>
      <c r="Q150" s="191"/>
      <c r="R150" s="191">
        <v>1.24E-3</v>
      </c>
      <c r="S150" s="189">
        <f>ROUND(G150*(P150),3)</f>
        <v>0.27200000000000002</v>
      </c>
      <c r="T150" s="189"/>
      <c r="U150" s="189"/>
      <c r="V150" s="199"/>
      <c r="W150" s="53"/>
      <c r="Z150">
        <v>0</v>
      </c>
    </row>
    <row r="151" spans="1:26" ht="25.05" customHeight="1" x14ac:dyDescent="0.3">
      <c r="A151" s="181"/>
      <c r="B151" s="213">
        <v>42</v>
      </c>
      <c r="C151" s="182" t="s">
        <v>172</v>
      </c>
      <c r="D151" s="314" t="s">
        <v>173</v>
      </c>
      <c r="E151" s="314"/>
      <c r="F151" s="175" t="s">
        <v>163</v>
      </c>
      <c r="G151" s="177">
        <v>0.27200000000000002</v>
      </c>
      <c r="H151" s="176"/>
      <c r="I151" s="176">
        <f>ROUND(G151*(H151),2)</f>
        <v>0</v>
      </c>
      <c r="J151" s="175">
        <f>ROUND(G151*(N151),2)</f>
        <v>11.33</v>
      </c>
      <c r="K151" s="180">
        <f>ROUND(G151*(O151),2)</f>
        <v>0</v>
      </c>
      <c r="L151" s="180"/>
      <c r="M151" s="180">
        <f>ROUND(G151*(H151),2)</f>
        <v>0</v>
      </c>
      <c r="N151" s="180">
        <v>41.64</v>
      </c>
      <c r="O151" s="180"/>
      <c r="P151" s="183"/>
      <c r="Q151" s="183"/>
      <c r="R151" s="183"/>
      <c r="S151" s="180">
        <f>ROUND(G151*(P151),3)</f>
        <v>0</v>
      </c>
      <c r="T151" s="180"/>
      <c r="U151" s="180"/>
      <c r="V151" s="198"/>
      <c r="W151" s="53"/>
      <c r="Z151">
        <v>0</v>
      </c>
    </row>
    <row r="152" spans="1:26" x14ac:dyDescent="0.3">
      <c r="A152" s="10"/>
      <c r="B152" s="212"/>
      <c r="C152" s="174">
        <v>767</v>
      </c>
      <c r="D152" s="311" t="s">
        <v>67</v>
      </c>
      <c r="E152" s="311"/>
      <c r="F152" s="10"/>
      <c r="G152" s="173"/>
      <c r="H152" s="140"/>
      <c r="I152" s="142">
        <f>ROUND((SUM(I148:I151))/1,2)</f>
        <v>0</v>
      </c>
      <c r="J152" s="10"/>
      <c r="K152" s="10"/>
      <c r="L152" s="10">
        <f>ROUND((SUM(L148:L151))/1,2)</f>
        <v>0</v>
      </c>
      <c r="M152" s="10">
        <f>ROUND((SUM(M148:M151))/1,2)</f>
        <v>0</v>
      </c>
      <c r="N152" s="10"/>
      <c r="O152" s="10"/>
      <c r="P152" s="192"/>
      <c r="Q152" s="1"/>
      <c r="R152" s="1"/>
      <c r="S152" s="192">
        <f>ROUND((SUM(S148:S151))/1,2)</f>
        <v>0.27</v>
      </c>
      <c r="T152" s="2"/>
      <c r="U152" s="2"/>
      <c r="V152" s="200">
        <f>ROUND((SUM(V148:V151))/1,2)</f>
        <v>0</v>
      </c>
      <c r="W152" s="53"/>
    </row>
    <row r="153" spans="1:26" x14ac:dyDescent="0.3">
      <c r="A153" s="1"/>
      <c r="B153" s="208"/>
      <c r="C153" s="1"/>
      <c r="D153" s="1"/>
      <c r="E153" s="1"/>
      <c r="F153" s="1"/>
      <c r="G153" s="167"/>
      <c r="H153" s="133"/>
      <c r="I153" s="13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201"/>
      <c r="W153" s="53"/>
    </row>
    <row r="154" spans="1:26" x14ac:dyDescent="0.3">
      <c r="A154" s="10"/>
      <c r="B154" s="212"/>
      <c r="C154" s="10"/>
      <c r="D154" s="312" t="s">
        <v>66</v>
      </c>
      <c r="E154" s="312"/>
      <c r="F154" s="10"/>
      <c r="G154" s="173"/>
      <c r="H154" s="140"/>
      <c r="I154" s="142">
        <f>ROUND((SUM(I147:I153))/2,2)</f>
        <v>0</v>
      </c>
      <c r="J154" s="10"/>
      <c r="K154" s="10"/>
      <c r="L154" s="10">
        <f>ROUND((SUM(L147:L153))/2,2)</f>
        <v>0</v>
      </c>
      <c r="M154" s="10">
        <f>ROUND((SUM(M147:M153))/2,2)</f>
        <v>0</v>
      </c>
      <c r="N154" s="10"/>
      <c r="O154" s="10"/>
      <c r="P154" s="192"/>
      <c r="Q154" s="1"/>
      <c r="R154" s="1"/>
      <c r="S154" s="192">
        <f>ROUND((SUM(S147:S153))/2,2)</f>
        <v>0.27</v>
      </c>
      <c r="T154" s="1"/>
      <c r="U154" s="1"/>
      <c r="V154" s="200">
        <f>ROUND((SUM(V147:V153))/2,2)</f>
        <v>0</v>
      </c>
      <c r="W154" s="53"/>
    </row>
    <row r="155" spans="1:26" x14ac:dyDescent="0.3">
      <c r="A155" s="1"/>
      <c r="B155" s="215"/>
      <c r="C155" s="193"/>
      <c r="D155" s="313" t="s">
        <v>68</v>
      </c>
      <c r="E155" s="313"/>
      <c r="F155" s="193"/>
      <c r="G155" s="194"/>
      <c r="H155" s="195"/>
      <c r="I155" s="195">
        <f>ROUND((SUM(I84:I154))/3,2)</f>
        <v>0</v>
      </c>
      <c r="J155" s="193"/>
      <c r="K155" s="193">
        <f>ROUND((SUM(K84:K154))/3,2)</f>
        <v>0</v>
      </c>
      <c r="L155" s="193">
        <f>ROUND((SUM(L84:L154))/3,2)</f>
        <v>0</v>
      </c>
      <c r="M155" s="193">
        <f>ROUND((SUM(M84:M154))/3,2)</f>
        <v>0</v>
      </c>
      <c r="N155" s="193"/>
      <c r="O155" s="193"/>
      <c r="P155" s="194"/>
      <c r="Q155" s="193"/>
      <c r="R155" s="193"/>
      <c r="S155" s="194">
        <f>ROUND((SUM(S84:S154))/3,2)</f>
        <v>622.4</v>
      </c>
      <c r="T155" s="193"/>
      <c r="U155" s="193"/>
      <c r="V155" s="202">
        <f>ROUND((SUM(V84:V154))/3,2)</f>
        <v>0</v>
      </c>
      <c r="W155" s="53"/>
      <c r="Z155">
        <f>(SUM(Z84:Z154))</f>
        <v>0</v>
      </c>
    </row>
  </sheetData>
  <mergeCells count="116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B60:D60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D84:E84"/>
    <mergeCell ref="D85:E85"/>
    <mergeCell ref="D86:E86"/>
    <mergeCell ref="D87:E87"/>
    <mergeCell ref="D88:E88"/>
    <mergeCell ref="D89:E89"/>
    <mergeCell ref="B69:D69"/>
    <mergeCell ref="B73:V73"/>
    <mergeCell ref="H1:I1"/>
    <mergeCell ref="B75:E75"/>
    <mergeCell ref="B76:E76"/>
    <mergeCell ref="B77:E77"/>
    <mergeCell ref="I75:P75"/>
    <mergeCell ref="B61:D61"/>
    <mergeCell ref="B62:D62"/>
    <mergeCell ref="B63:D63"/>
    <mergeCell ref="B65:D65"/>
    <mergeCell ref="B66:D66"/>
    <mergeCell ref="B67:D67"/>
    <mergeCell ref="B55:D55"/>
    <mergeCell ref="B56:D56"/>
    <mergeCell ref="B57:D57"/>
    <mergeCell ref="B58:D58"/>
    <mergeCell ref="B59:D59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110:E110"/>
    <mergeCell ref="D111:E111"/>
    <mergeCell ref="D113:E113"/>
    <mergeCell ref="D114:E114"/>
    <mergeCell ref="D115:E115"/>
    <mergeCell ref="D116:E116"/>
    <mergeCell ref="D103:E103"/>
    <mergeCell ref="D104:E104"/>
    <mergeCell ref="D105:E105"/>
    <mergeCell ref="D106:E106"/>
    <mergeCell ref="D108:E108"/>
    <mergeCell ref="D109:E109"/>
    <mergeCell ref="D124:E124"/>
    <mergeCell ref="D125:E125"/>
    <mergeCell ref="D126:E126"/>
    <mergeCell ref="D127:E127"/>
    <mergeCell ref="D129:E129"/>
    <mergeCell ref="D130:E130"/>
    <mergeCell ref="D117:E117"/>
    <mergeCell ref="D118:E118"/>
    <mergeCell ref="D119:E119"/>
    <mergeCell ref="D120:E120"/>
    <mergeCell ref="D121:E121"/>
    <mergeCell ref="D122:E122"/>
    <mergeCell ref="D137:E137"/>
    <mergeCell ref="D138:E138"/>
    <mergeCell ref="D139:E139"/>
    <mergeCell ref="D141:E141"/>
    <mergeCell ref="D142:E142"/>
    <mergeCell ref="D143:E143"/>
    <mergeCell ref="D131:E131"/>
    <mergeCell ref="D132:E132"/>
    <mergeCell ref="D133:E133"/>
    <mergeCell ref="D134:E134"/>
    <mergeCell ref="D135:E135"/>
    <mergeCell ref="D136:E136"/>
    <mergeCell ref="D152:E152"/>
    <mergeCell ref="D154:E154"/>
    <mergeCell ref="D155:E155"/>
    <mergeCell ref="D145:E145"/>
    <mergeCell ref="D147:E147"/>
    <mergeCell ref="D148:E148"/>
    <mergeCell ref="D149:E149"/>
    <mergeCell ref="D150:E150"/>
    <mergeCell ref="D151:E151"/>
  </mergeCells>
  <hyperlinks>
    <hyperlink ref="B1:C1" location="A2:A2" tooltip="Klikni na prechod ku Kryciemu listu..." display="Krycí list rozpočtu" xr:uid="{C0089B4A-FD47-45A9-9779-DB6125035F56}"/>
    <hyperlink ref="E1:F1" location="A54:A54" tooltip="Klikni na prechod ku rekapitulácii..." display="Rekapitulácia rozpočtu" xr:uid="{7BDF0961-3798-4886-BCF8-AB60D28F0A16}"/>
    <hyperlink ref="H1:I1" location="B83:B83" tooltip="Klikni na prechod ku Rozpočet..." display="Rozpočet" xr:uid="{5A6F2E6F-1BBA-4E90-B444-F3D77810494C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Zlepšenie technickej vybavenosti v obci Vyšný Žipov s prítomnosťou MRK / Časť A - SO 01 Chodník I.etapa</oddHeader>
    <oddFooter>&amp;RStrana &amp;P z &amp;N    &amp;L&amp;7Spracované systémom Systematic® Kalkulus, tel.: 051 77 10 585</oddFooter>
  </headerFooter>
  <rowBreaks count="2" manualBreakCount="2">
    <brk id="40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Rekapitulácia</vt:lpstr>
      <vt:lpstr>Krycí list stavby</vt:lpstr>
      <vt:lpstr>SO 15241</vt:lpstr>
      <vt:lpstr>'SO 15241'!Oblasť_tlače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</dc:creator>
  <cp:lastModifiedBy>JANKO</cp:lastModifiedBy>
  <dcterms:created xsi:type="dcterms:W3CDTF">2021-03-01T07:05:01Z</dcterms:created>
  <dcterms:modified xsi:type="dcterms:W3CDTF">2021-03-01T07:11:53Z</dcterms:modified>
</cp:coreProperties>
</file>