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Vyšný Žipov MK\E mail\"/>
    </mc:Choice>
  </mc:AlternateContent>
  <xr:revisionPtr revIDLastSave="0" documentId="13_ncr:1_{03DFF9D3-6644-451C-A6E8-8FE5269245A0}" xr6:coauthVersionLast="47" xr6:coauthVersionMax="47" xr10:uidLastSave="{00000000-0000-0000-0000-000000000000}"/>
  <bookViews>
    <workbookView xWindow="28680" yWindow="-120" windowWidth="29040" windowHeight="15840" xr2:uid="{E624D0A7-C358-4998-AB0B-55501731CB5B}"/>
  </bookViews>
  <sheets>
    <sheet name="Rekapitulácia" sheetId="1" r:id="rId1"/>
    <sheet name="Krycí list stavby" sheetId="2" r:id="rId2"/>
    <sheet name="SO 15442" sheetId="3" r:id="rId3"/>
    <sheet name="SO 15443" sheetId="4" r:id="rId4"/>
    <sheet name="SO 15444" sheetId="5" r:id="rId5"/>
    <sheet name="SO 15445" sheetId="6" r:id="rId6"/>
    <sheet name="SO 15447" sheetId="7" r:id="rId7"/>
    <sheet name="SO 15670" sheetId="8" r:id="rId8"/>
    <sheet name="SO 15671" sheetId="9" r:id="rId9"/>
    <sheet name="SO 15672" sheetId="10" r:id="rId10"/>
  </sheets>
  <definedNames>
    <definedName name="_xlnm.Print_Area" localSheetId="2">'SO 15442'!$B$2:$V$90</definedName>
    <definedName name="_xlnm.Print_Area" localSheetId="3">'SO 15443'!$B$2:$V$90</definedName>
    <definedName name="_xlnm.Print_Area" localSheetId="4">'SO 15444'!$B$2:$V$90</definedName>
    <definedName name="_xlnm.Print_Area" localSheetId="5">'SO 15445'!$B$2:$V$90</definedName>
    <definedName name="_xlnm.Print_Area" localSheetId="6">'SO 15447'!$B$2:$V$90</definedName>
    <definedName name="_xlnm.Print_Area" localSheetId="7">'SO 15670'!$B$2:$V$90</definedName>
    <definedName name="_xlnm.Print_Area" localSheetId="8">'SO 15671'!$B$2:$V$86</definedName>
    <definedName name="_xlnm.Print_Area" localSheetId="9">'SO 15672'!$B$2:$V$85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" l="1"/>
  <c r="E18" i="2"/>
  <c r="E19" i="2"/>
  <c r="D19" i="2"/>
  <c r="C19" i="2"/>
  <c r="D18" i="2"/>
  <c r="C18" i="2"/>
  <c r="E17" i="2"/>
  <c r="D17" i="2"/>
  <c r="C17" i="2"/>
  <c r="E16" i="2"/>
  <c r="D16" i="2"/>
  <c r="C16" i="2"/>
  <c r="D15" i="2"/>
  <c r="F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E15" i="1" s="1"/>
  <c r="I16" i="2" s="1"/>
  <c r="D7" i="1"/>
  <c r="K14" i="1"/>
  <c r="H29" i="10"/>
  <c r="P29" i="10" s="1"/>
  <c r="P17" i="10"/>
  <c r="P16" i="10"/>
  <c r="Y85" i="10"/>
  <c r="Z85" i="10"/>
  <c r="I57" i="10"/>
  <c r="F57" i="10"/>
  <c r="V82" i="10"/>
  <c r="M82" i="10"/>
  <c r="I82" i="10"/>
  <c r="G57" i="10" s="1"/>
  <c r="K81" i="10"/>
  <c r="J81" i="10"/>
  <c r="S81" i="10"/>
  <c r="S82" i="10" s="1"/>
  <c r="L81" i="10"/>
  <c r="L82" i="10" s="1"/>
  <c r="E57" i="10" s="1"/>
  <c r="I81" i="10"/>
  <c r="F56" i="10"/>
  <c r="S78" i="10"/>
  <c r="H56" i="10" s="1"/>
  <c r="V78" i="10"/>
  <c r="I56" i="10" s="1"/>
  <c r="M78" i="10"/>
  <c r="K77" i="10"/>
  <c r="K85" i="10" s="1"/>
  <c r="J77" i="10"/>
  <c r="S77" i="10"/>
  <c r="L77" i="10"/>
  <c r="L78" i="10" s="1"/>
  <c r="E56" i="10" s="1"/>
  <c r="I77" i="10"/>
  <c r="P20" i="10"/>
  <c r="K13" i="1"/>
  <c r="H29" i="9"/>
  <c r="P29" i="9" s="1"/>
  <c r="P17" i="9"/>
  <c r="P16" i="9"/>
  <c r="P20" i="9" s="1"/>
  <c r="Y86" i="9"/>
  <c r="Z86" i="9"/>
  <c r="F57" i="9"/>
  <c r="V83" i="9"/>
  <c r="I57" i="9" s="1"/>
  <c r="M83" i="9"/>
  <c r="K82" i="9"/>
  <c r="J82" i="9"/>
  <c r="S82" i="9"/>
  <c r="S83" i="9" s="1"/>
  <c r="H57" i="9" s="1"/>
  <c r="L82" i="9"/>
  <c r="L83" i="9" s="1"/>
  <c r="E57" i="9" s="1"/>
  <c r="I82" i="9"/>
  <c r="I83" i="9" s="1"/>
  <c r="G57" i="9" s="1"/>
  <c r="V79" i="9"/>
  <c r="I56" i="9" s="1"/>
  <c r="M79" i="9"/>
  <c r="F56" i="9" s="1"/>
  <c r="K78" i="9"/>
  <c r="J78" i="9"/>
  <c r="S78" i="9"/>
  <c r="L78" i="9"/>
  <c r="I78" i="9"/>
  <c r="K77" i="9"/>
  <c r="K86" i="9" s="1"/>
  <c r="J77" i="9"/>
  <c r="S77" i="9"/>
  <c r="L77" i="9"/>
  <c r="I77" i="9"/>
  <c r="I79" i="9" s="1"/>
  <c r="G56" i="9" s="1"/>
  <c r="K12" i="1"/>
  <c r="H29" i="8"/>
  <c r="P29" i="8" s="1"/>
  <c r="P17" i="8"/>
  <c r="P16" i="8"/>
  <c r="Y90" i="8"/>
  <c r="Z90" i="8"/>
  <c r="I58" i="8"/>
  <c r="S87" i="8"/>
  <c r="H58" i="8" s="1"/>
  <c r="V87" i="8"/>
  <c r="M87" i="8"/>
  <c r="F58" i="8" s="1"/>
  <c r="I87" i="8"/>
  <c r="G58" i="8" s="1"/>
  <c r="K86" i="8"/>
  <c r="J86" i="8"/>
  <c r="S86" i="8"/>
  <c r="L86" i="8"/>
  <c r="L87" i="8" s="1"/>
  <c r="E58" i="8" s="1"/>
  <c r="I86" i="8"/>
  <c r="S83" i="8"/>
  <c r="H57" i="8" s="1"/>
  <c r="V83" i="8"/>
  <c r="I57" i="8" s="1"/>
  <c r="M83" i="8"/>
  <c r="F57" i="8" s="1"/>
  <c r="K82" i="8"/>
  <c r="J82" i="8"/>
  <c r="S82" i="8"/>
  <c r="L82" i="8"/>
  <c r="L83" i="8" s="1"/>
  <c r="E57" i="8" s="1"/>
  <c r="I82" i="8"/>
  <c r="I83" i="8" s="1"/>
  <c r="G57" i="8" s="1"/>
  <c r="V79" i="8"/>
  <c r="V89" i="8" s="1"/>
  <c r="I59" i="8" s="1"/>
  <c r="M79" i="8"/>
  <c r="M89" i="8" s="1"/>
  <c r="F59" i="8" s="1"/>
  <c r="D15" i="8" s="1"/>
  <c r="K78" i="8"/>
  <c r="K90" i="8" s="1"/>
  <c r="J78" i="8"/>
  <c r="S78" i="8"/>
  <c r="L78" i="8"/>
  <c r="I78" i="8"/>
  <c r="P20" i="8"/>
  <c r="K11" i="1"/>
  <c r="P29" i="7"/>
  <c r="H29" i="7"/>
  <c r="P17" i="7"/>
  <c r="P16" i="7"/>
  <c r="Y90" i="7"/>
  <c r="Z90" i="7"/>
  <c r="F58" i="7"/>
  <c r="S87" i="7"/>
  <c r="H58" i="7" s="1"/>
  <c r="V87" i="7"/>
  <c r="I58" i="7" s="1"/>
  <c r="M87" i="7"/>
  <c r="K86" i="7"/>
  <c r="J86" i="7"/>
  <c r="S86" i="7"/>
  <c r="L86" i="7"/>
  <c r="L87" i="7" s="1"/>
  <c r="E58" i="7" s="1"/>
  <c r="I86" i="7"/>
  <c r="I87" i="7" s="1"/>
  <c r="G58" i="7" s="1"/>
  <c r="F57" i="7"/>
  <c r="S83" i="7"/>
  <c r="H57" i="7" s="1"/>
  <c r="V83" i="7"/>
  <c r="I57" i="7" s="1"/>
  <c r="M83" i="7"/>
  <c r="K82" i="7"/>
  <c r="J82" i="7"/>
  <c r="S82" i="7"/>
  <c r="L82" i="7"/>
  <c r="L83" i="7" s="1"/>
  <c r="E57" i="7" s="1"/>
  <c r="I82" i="7"/>
  <c r="I83" i="7" s="1"/>
  <c r="G57" i="7" s="1"/>
  <c r="S79" i="7"/>
  <c r="H56" i="7" s="1"/>
  <c r="V79" i="7"/>
  <c r="V89" i="7" s="1"/>
  <c r="I59" i="7" s="1"/>
  <c r="M79" i="7"/>
  <c r="K78" i="7"/>
  <c r="K90" i="7" s="1"/>
  <c r="J78" i="7"/>
  <c r="S78" i="7"/>
  <c r="L78" i="7"/>
  <c r="I78" i="7"/>
  <c r="P20" i="7"/>
  <c r="K10" i="1"/>
  <c r="H29" i="6"/>
  <c r="P29" i="6" s="1"/>
  <c r="P17" i="6"/>
  <c r="P16" i="6"/>
  <c r="P20" i="6" s="1"/>
  <c r="Y90" i="6"/>
  <c r="Z90" i="6"/>
  <c r="I58" i="6"/>
  <c r="F58" i="6"/>
  <c r="S87" i="6"/>
  <c r="H58" i="6" s="1"/>
  <c r="V87" i="6"/>
  <c r="M87" i="6"/>
  <c r="I87" i="6"/>
  <c r="G58" i="6" s="1"/>
  <c r="K86" i="6"/>
  <c r="J86" i="6"/>
  <c r="S86" i="6"/>
  <c r="L86" i="6"/>
  <c r="L87" i="6" s="1"/>
  <c r="E58" i="6" s="1"/>
  <c r="I86" i="6"/>
  <c r="F57" i="6"/>
  <c r="S83" i="6"/>
  <c r="H57" i="6" s="1"/>
  <c r="V83" i="6"/>
  <c r="I57" i="6" s="1"/>
  <c r="M83" i="6"/>
  <c r="K82" i="6"/>
  <c r="J82" i="6"/>
  <c r="S82" i="6"/>
  <c r="L82" i="6"/>
  <c r="L83" i="6" s="1"/>
  <c r="E57" i="6" s="1"/>
  <c r="I82" i="6"/>
  <c r="I83" i="6" s="1"/>
  <c r="G57" i="6" s="1"/>
  <c r="S79" i="6"/>
  <c r="H56" i="6" s="1"/>
  <c r="V79" i="6"/>
  <c r="M79" i="6"/>
  <c r="K78" i="6"/>
  <c r="K90" i="6" s="1"/>
  <c r="J78" i="6"/>
  <c r="S78" i="6"/>
  <c r="L78" i="6"/>
  <c r="I78" i="6"/>
  <c r="K9" i="1"/>
  <c r="H29" i="5"/>
  <c r="P29" i="5" s="1"/>
  <c r="P17" i="5"/>
  <c r="P16" i="5"/>
  <c r="P20" i="5" s="1"/>
  <c r="Y90" i="5"/>
  <c r="Z90" i="5"/>
  <c r="I58" i="5"/>
  <c r="F58" i="5"/>
  <c r="S87" i="5"/>
  <c r="H58" i="5" s="1"/>
  <c r="V87" i="5"/>
  <c r="M87" i="5"/>
  <c r="K86" i="5"/>
  <c r="J86" i="5"/>
  <c r="S86" i="5"/>
  <c r="L86" i="5"/>
  <c r="L87" i="5" s="1"/>
  <c r="E58" i="5" s="1"/>
  <c r="I86" i="5"/>
  <c r="I87" i="5" s="1"/>
  <c r="G58" i="5" s="1"/>
  <c r="F57" i="5"/>
  <c r="S83" i="5"/>
  <c r="H57" i="5" s="1"/>
  <c r="V83" i="5"/>
  <c r="I57" i="5" s="1"/>
  <c r="M83" i="5"/>
  <c r="K82" i="5"/>
  <c r="J82" i="5"/>
  <c r="S82" i="5"/>
  <c r="L82" i="5"/>
  <c r="L83" i="5" s="1"/>
  <c r="E57" i="5" s="1"/>
  <c r="I82" i="5"/>
  <c r="I83" i="5" s="1"/>
  <c r="G57" i="5" s="1"/>
  <c r="S79" i="5"/>
  <c r="H56" i="5" s="1"/>
  <c r="V79" i="5"/>
  <c r="M79" i="5"/>
  <c r="F56" i="5" s="1"/>
  <c r="K78" i="5"/>
  <c r="K90" i="5" s="1"/>
  <c r="J78" i="5"/>
  <c r="S78" i="5"/>
  <c r="L78" i="5"/>
  <c r="I78" i="5"/>
  <c r="K8" i="1"/>
  <c r="H29" i="4"/>
  <c r="P29" i="4" s="1"/>
  <c r="P17" i="4"/>
  <c r="P16" i="4"/>
  <c r="Y90" i="4"/>
  <c r="Z90" i="4"/>
  <c r="I58" i="4"/>
  <c r="F58" i="4"/>
  <c r="S87" i="4"/>
  <c r="H58" i="4" s="1"/>
  <c r="V87" i="4"/>
  <c r="M87" i="4"/>
  <c r="K86" i="4"/>
  <c r="J86" i="4"/>
  <c r="S86" i="4"/>
  <c r="L86" i="4"/>
  <c r="L87" i="4" s="1"/>
  <c r="E58" i="4" s="1"/>
  <c r="I86" i="4"/>
  <c r="I87" i="4" s="1"/>
  <c r="G58" i="4" s="1"/>
  <c r="F57" i="4"/>
  <c r="S83" i="4"/>
  <c r="H57" i="4" s="1"/>
  <c r="V83" i="4"/>
  <c r="I57" i="4" s="1"/>
  <c r="M83" i="4"/>
  <c r="K82" i="4"/>
  <c r="J82" i="4"/>
  <c r="S82" i="4"/>
  <c r="L82" i="4"/>
  <c r="L83" i="4" s="1"/>
  <c r="E57" i="4" s="1"/>
  <c r="I82" i="4"/>
  <c r="I83" i="4" s="1"/>
  <c r="G57" i="4" s="1"/>
  <c r="S79" i="4"/>
  <c r="H56" i="4" s="1"/>
  <c r="V79" i="4"/>
  <c r="M79" i="4"/>
  <c r="F56" i="4" s="1"/>
  <c r="K78" i="4"/>
  <c r="K90" i="4" s="1"/>
  <c r="J78" i="4"/>
  <c r="S78" i="4"/>
  <c r="L78" i="4"/>
  <c r="I78" i="4"/>
  <c r="P20" i="4"/>
  <c r="K7" i="1"/>
  <c r="H29" i="3"/>
  <c r="P29" i="3" s="1"/>
  <c r="P17" i="3"/>
  <c r="P16" i="3"/>
  <c r="Y90" i="3"/>
  <c r="Z90" i="3"/>
  <c r="I58" i="3"/>
  <c r="V87" i="3"/>
  <c r="M87" i="3"/>
  <c r="F58" i="3" s="1"/>
  <c r="K86" i="3"/>
  <c r="J86" i="3"/>
  <c r="S86" i="3"/>
  <c r="S87" i="3" s="1"/>
  <c r="H58" i="3" s="1"/>
  <c r="L86" i="3"/>
  <c r="L87" i="3" s="1"/>
  <c r="E58" i="3" s="1"/>
  <c r="I86" i="3"/>
  <c r="I87" i="3" s="1"/>
  <c r="G58" i="3" s="1"/>
  <c r="H57" i="3"/>
  <c r="S83" i="3"/>
  <c r="V83" i="3"/>
  <c r="I57" i="3" s="1"/>
  <c r="M83" i="3"/>
  <c r="F57" i="3" s="1"/>
  <c r="K82" i="3"/>
  <c r="J82" i="3"/>
  <c r="S82" i="3"/>
  <c r="L82" i="3"/>
  <c r="L83" i="3" s="1"/>
  <c r="E57" i="3" s="1"/>
  <c r="I82" i="3"/>
  <c r="I83" i="3" s="1"/>
  <c r="G57" i="3" s="1"/>
  <c r="F56" i="3"/>
  <c r="V79" i="3"/>
  <c r="V89" i="3" s="1"/>
  <c r="M79" i="3"/>
  <c r="K78" i="3"/>
  <c r="K90" i="3" s="1"/>
  <c r="J78" i="3"/>
  <c r="S78" i="3"/>
  <c r="L78" i="3"/>
  <c r="I78" i="3"/>
  <c r="P20" i="3"/>
  <c r="I78" i="10" l="1"/>
  <c r="G56" i="10" s="1"/>
  <c r="L79" i="9"/>
  <c r="I20" i="2"/>
  <c r="D15" i="1"/>
  <c r="I17" i="2" s="1"/>
  <c r="H57" i="10"/>
  <c r="L84" i="10"/>
  <c r="E58" i="10" s="1"/>
  <c r="C15" i="10" s="1"/>
  <c r="M84" i="10"/>
  <c r="F58" i="10" s="1"/>
  <c r="D15" i="10" s="1"/>
  <c r="S84" i="10"/>
  <c r="H58" i="10" s="1"/>
  <c r="V84" i="10"/>
  <c r="I85" i="9"/>
  <c r="G58" i="9" s="1"/>
  <c r="E15" i="9" s="1"/>
  <c r="P23" i="9" s="1"/>
  <c r="E56" i="9"/>
  <c r="L85" i="9"/>
  <c r="E58" i="9" s="1"/>
  <c r="C15" i="9" s="1"/>
  <c r="M85" i="9"/>
  <c r="F58" i="9" s="1"/>
  <c r="D15" i="9" s="1"/>
  <c r="I86" i="9"/>
  <c r="S79" i="9"/>
  <c r="H56" i="9" s="1"/>
  <c r="V85" i="9"/>
  <c r="I58" i="9" s="1"/>
  <c r="V86" i="9"/>
  <c r="I60" i="9" s="1"/>
  <c r="E22" i="9"/>
  <c r="P21" i="9"/>
  <c r="E23" i="9"/>
  <c r="E20" i="9"/>
  <c r="P22" i="9"/>
  <c r="F56" i="8"/>
  <c r="L79" i="8"/>
  <c r="L89" i="8" s="1"/>
  <c r="E59" i="8" s="1"/>
  <c r="C15" i="8" s="1"/>
  <c r="I56" i="8"/>
  <c r="S79" i="8"/>
  <c r="M90" i="8"/>
  <c r="F61" i="8" s="1"/>
  <c r="V90" i="8"/>
  <c r="I61" i="8" s="1"/>
  <c r="I79" i="8"/>
  <c r="M90" i="7"/>
  <c r="F61" i="7" s="1"/>
  <c r="L79" i="7"/>
  <c r="L89" i="7" s="1"/>
  <c r="E59" i="7" s="1"/>
  <c r="C15" i="7" s="1"/>
  <c r="I56" i="7"/>
  <c r="F56" i="7"/>
  <c r="V90" i="7"/>
  <c r="I61" i="7" s="1"/>
  <c r="M89" i="7"/>
  <c r="F59" i="7" s="1"/>
  <c r="S89" i="7"/>
  <c r="H59" i="7" s="1"/>
  <c r="I79" i="7"/>
  <c r="D15" i="7"/>
  <c r="M89" i="6"/>
  <c r="F59" i="6" s="1"/>
  <c r="D15" i="6" s="1"/>
  <c r="S89" i="6"/>
  <c r="H59" i="6" s="1"/>
  <c r="V89" i="6"/>
  <c r="I59" i="6" s="1"/>
  <c r="F56" i="6"/>
  <c r="L79" i="6"/>
  <c r="E56" i="6" s="1"/>
  <c r="I56" i="6"/>
  <c r="I79" i="6"/>
  <c r="M89" i="5"/>
  <c r="F59" i="5" s="1"/>
  <c r="D15" i="5" s="1"/>
  <c r="M90" i="5"/>
  <c r="F61" i="5" s="1"/>
  <c r="L79" i="5"/>
  <c r="I56" i="5"/>
  <c r="S89" i="5"/>
  <c r="H59" i="5" s="1"/>
  <c r="V89" i="5"/>
  <c r="I59" i="5" s="1"/>
  <c r="I79" i="5"/>
  <c r="I89" i="5" s="1"/>
  <c r="G59" i="5" s="1"/>
  <c r="E15" i="5" s="1"/>
  <c r="V89" i="4"/>
  <c r="I59" i="4" s="1"/>
  <c r="L79" i="4"/>
  <c r="I56" i="4"/>
  <c r="M89" i="4"/>
  <c r="F59" i="4" s="1"/>
  <c r="D15" i="4" s="1"/>
  <c r="S89" i="4"/>
  <c r="H59" i="4" s="1"/>
  <c r="I79" i="4"/>
  <c r="I89" i="4" s="1"/>
  <c r="G59" i="4" s="1"/>
  <c r="E15" i="4" s="1"/>
  <c r="M90" i="3"/>
  <c r="F61" i="3" s="1"/>
  <c r="V90" i="3"/>
  <c r="I61" i="3" s="1"/>
  <c r="I59" i="3"/>
  <c r="L79" i="3"/>
  <c r="E56" i="3" s="1"/>
  <c r="I56" i="3"/>
  <c r="M89" i="3"/>
  <c r="F59" i="3" s="1"/>
  <c r="S79" i="3"/>
  <c r="H56" i="3" s="1"/>
  <c r="I79" i="3"/>
  <c r="G56" i="3" s="1"/>
  <c r="D15" i="3"/>
  <c r="I84" i="10" l="1"/>
  <c r="G60" i="9"/>
  <c r="B13" i="1"/>
  <c r="L89" i="6"/>
  <c r="E59" i="6" s="1"/>
  <c r="C15" i="6" s="1"/>
  <c r="E21" i="5"/>
  <c r="P21" i="5"/>
  <c r="E23" i="5"/>
  <c r="E22" i="5"/>
  <c r="P22" i="5"/>
  <c r="P23" i="5"/>
  <c r="L85" i="10"/>
  <c r="E60" i="10" s="1"/>
  <c r="M85" i="10"/>
  <c r="F60" i="10" s="1"/>
  <c r="V85" i="10"/>
  <c r="I60" i="10" s="1"/>
  <c r="I58" i="10"/>
  <c r="S85" i="10"/>
  <c r="H60" i="10" s="1"/>
  <c r="S85" i="9"/>
  <c r="H58" i="9" s="1"/>
  <c r="M86" i="9"/>
  <c r="F60" i="9" s="1"/>
  <c r="E21" i="9"/>
  <c r="P25" i="9" s="1"/>
  <c r="L86" i="9"/>
  <c r="E60" i="9" s="1"/>
  <c r="S86" i="9"/>
  <c r="H60" i="9" s="1"/>
  <c r="G56" i="8"/>
  <c r="H56" i="8"/>
  <c r="S89" i="8"/>
  <c r="I89" i="8"/>
  <c r="G59" i="8" s="1"/>
  <c r="E15" i="8" s="1"/>
  <c r="E56" i="8"/>
  <c r="L90" i="8"/>
  <c r="E61" i="8" s="1"/>
  <c r="S90" i="7"/>
  <c r="H61" i="7" s="1"/>
  <c r="E56" i="7"/>
  <c r="L90" i="7"/>
  <c r="E61" i="7" s="1"/>
  <c r="G56" i="7"/>
  <c r="I89" i="7"/>
  <c r="G59" i="7" s="1"/>
  <c r="E15" i="7" s="1"/>
  <c r="G56" i="6"/>
  <c r="S90" i="6"/>
  <c r="H61" i="6" s="1"/>
  <c r="I89" i="6"/>
  <c r="G59" i="6" s="1"/>
  <c r="E15" i="6" s="1"/>
  <c r="M90" i="6"/>
  <c r="F61" i="6" s="1"/>
  <c r="V90" i="6"/>
  <c r="I61" i="6" s="1"/>
  <c r="E20" i="5"/>
  <c r="I90" i="5"/>
  <c r="G56" i="5"/>
  <c r="S90" i="5"/>
  <c r="H61" i="5" s="1"/>
  <c r="E56" i="5"/>
  <c r="L89" i="5"/>
  <c r="E59" i="5" s="1"/>
  <c r="C15" i="5" s="1"/>
  <c r="V90" i="5"/>
  <c r="I61" i="5" s="1"/>
  <c r="P25" i="5"/>
  <c r="E21" i="4"/>
  <c r="P25" i="4" s="1"/>
  <c r="E20" i="4"/>
  <c r="P22" i="4"/>
  <c r="P23" i="4"/>
  <c r="P21" i="4"/>
  <c r="E22" i="4"/>
  <c r="E23" i="4"/>
  <c r="E56" i="4"/>
  <c r="G56" i="4"/>
  <c r="I90" i="4"/>
  <c r="L89" i="4"/>
  <c r="E59" i="4" s="1"/>
  <c r="C15" i="4" s="1"/>
  <c r="M90" i="4"/>
  <c r="F61" i="4" s="1"/>
  <c r="V90" i="4"/>
  <c r="I61" i="4" s="1"/>
  <c r="S90" i="4"/>
  <c r="H61" i="4" s="1"/>
  <c r="I89" i="3"/>
  <c r="S89" i="3"/>
  <c r="H59" i="3" s="1"/>
  <c r="L89" i="3"/>
  <c r="E59" i="3" s="1"/>
  <c r="C15" i="3" s="1"/>
  <c r="C15" i="2" s="1"/>
  <c r="S90" i="3"/>
  <c r="H61" i="3" s="1"/>
  <c r="G58" i="10" l="1"/>
  <c r="E15" i="10" s="1"/>
  <c r="I85" i="10"/>
  <c r="P27" i="9"/>
  <c r="C13" i="1"/>
  <c r="G13" i="1" s="1"/>
  <c r="I90" i="8"/>
  <c r="L90" i="6"/>
  <c r="E61" i="6" s="1"/>
  <c r="P27" i="5"/>
  <c r="C9" i="1"/>
  <c r="G61" i="5"/>
  <c r="B9" i="1"/>
  <c r="G9" i="1" s="1"/>
  <c r="P27" i="4"/>
  <c r="C8" i="1"/>
  <c r="G61" i="4"/>
  <c r="B8" i="1"/>
  <c r="G8" i="1" s="1"/>
  <c r="E22" i="8"/>
  <c r="E21" i="8"/>
  <c r="E20" i="8"/>
  <c r="P22" i="8"/>
  <c r="P21" i="8"/>
  <c r="P23" i="8"/>
  <c r="E23" i="8"/>
  <c r="H59" i="8"/>
  <c r="S90" i="8"/>
  <c r="H61" i="8" s="1"/>
  <c r="E22" i="7"/>
  <c r="E21" i="7"/>
  <c r="E20" i="7"/>
  <c r="P22" i="7"/>
  <c r="P23" i="7"/>
  <c r="E23" i="7"/>
  <c r="P21" i="7"/>
  <c r="I90" i="7"/>
  <c r="E22" i="6"/>
  <c r="E21" i="6"/>
  <c r="E20" i="6"/>
  <c r="P22" i="6"/>
  <c r="P21" i="6"/>
  <c r="P23" i="6"/>
  <c r="E23" i="6"/>
  <c r="I90" i="6"/>
  <c r="L90" i="5"/>
  <c r="E61" i="5" s="1"/>
  <c r="L90" i="4"/>
  <c r="E61" i="4" s="1"/>
  <c r="L90" i="3"/>
  <c r="E61" i="3" s="1"/>
  <c r="G59" i="3"/>
  <c r="E15" i="3" s="1"/>
  <c r="E15" i="2" s="1"/>
  <c r="E20" i="2" s="1"/>
  <c r="I90" i="3"/>
  <c r="G60" i="10" l="1"/>
  <c r="B14" i="1"/>
  <c r="E21" i="10"/>
  <c r="E20" i="10"/>
  <c r="P22" i="10"/>
  <c r="E23" i="10"/>
  <c r="P23" i="10"/>
  <c r="E22" i="10"/>
  <c r="P21" i="10"/>
  <c r="H28" i="9"/>
  <c r="P28" i="9" s="1"/>
  <c r="P30" i="9" s="1"/>
  <c r="G61" i="8"/>
  <c r="B12" i="1"/>
  <c r="G61" i="7"/>
  <c r="B11" i="1"/>
  <c r="G61" i="6"/>
  <c r="B10" i="1"/>
  <c r="H28" i="5"/>
  <c r="P28" i="5" s="1"/>
  <c r="P30" i="5" s="1"/>
  <c r="H28" i="4"/>
  <c r="P28" i="4" s="1"/>
  <c r="P30" i="4" s="1"/>
  <c r="G61" i="3"/>
  <c r="B7" i="1"/>
  <c r="P25" i="8"/>
  <c r="P25" i="7"/>
  <c r="P25" i="6"/>
  <c r="P21" i="3"/>
  <c r="I22" i="2" s="1"/>
  <c r="E22" i="3"/>
  <c r="E23" i="2" s="1"/>
  <c r="E20" i="3"/>
  <c r="E23" i="3"/>
  <c r="E24" i="2" s="1"/>
  <c r="P22" i="3"/>
  <c r="I23" i="2" s="1"/>
  <c r="P23" i="3"/>
  <c r="E21" i="3"/>
  <c r="E22" i="2" s="1"/>
  <c r="P25" i="10" l="1"/>
  <c r="C14" i="1" s="1"/>
  <c r="G14" i="1" s="1"/>
  <c r="I24" i="2"/>
  <c r="P27" i="8"/>
  <c r="C12" i="1"/>
  <c r="G12" i="1"/>
  <c r="P27" i="7"/>
  <c r="C11" i="1"/>
  <c r="G11" i="1"/>
  <c r="P27" i="6"/>
  <c r="C10" i="1"/>
  <c r="G10" i="1" s="1"/>
  <c r="I25" i="2"/>
  <c r="I27" i="2" s="1"/>
  <c r="B15" i="1"/>
  <c r="P25" i="3"/>
  <c r="P27" i="10" l="1"/>
  <c r="H28" i="8"/>
  <c r="P28" i="8" s="1"/>
  <c r="P30" i="8" s="1"/>
  <c r="H28" i="7"/>
  <c r="P28" i="7" s="1"/>
  <c r="P30" i="7" s="1"/>
  <c r="H28" i="6"/>
  <c r="P28" i="6" s="1"/>
  <c r="P30" i="6" s="1"/>
  <c r="P27" i="3"/>
  <c r="C7" i="1"/>
  <c r="H28" i="10" l="1"/>
  <c r="P28" i="10" s="1"/>
  <c r="P30" i="10" s="1"/>
  <c r="C15" i="1"/>
  <c r="G7" i="1"/>
  <c r="G15" i="1" s="1"/>
  <c r="H28" i="3"/>
  <c r="P28" i="3" s="1"/>
  <c r="P30" i="3" s="1"/>
  <c r="B16" i="1" l="1"/>
  <c r="B17" i="1" s="1"/>
  <c r="G17" i="1" l="1"/>
  <c r="H29" i="2"/>
  <c r="I29" i="2" s="1"/>
  <c r="G16" i="1"/>
  <c r="H28" i="2"/>
  <c r="I28" i="2" s="1"/>
  <c r="I30" i="2" l="1"/>
  <c r="G18" i="1"/>
</calcChain>
</file>

<file path=xl/sharedStrings.xml><?xml version="1.0" encoding="utf-8"?>
<sst xmlns="http://schemas.openxmlformats.org/spreadsheetml/2006/main" count="959" uniqueCount="118">
  <si>
    <t>Rekapitulácia rozpočtu</t>
  </si>
  <si>
    <t>Stavba REKONŠTRUKCIA MIESTNYCH CIEST  V OBCI VYŠNÝ ŽIPOV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</si>
  <si>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</si>
  <si>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</si>
  <si>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</si>
  <si>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</si>
  <si>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</si>
  <si>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</si>
  <si>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</si>
  <si>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</si>
  <si>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</si>
  <si>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</si>
  <si>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01 ul. OKOLO GVP</t>
  </si>
  <si>
    <t>SO 02 ul. Sadova</t>
  </si>
  <si>
    <t>SO 03 ul. Mitaľova</t>
  </si>
  <si>
    <t>SO 04 Prvá ulička</t>
  </si>
  <si>
    <t>SO 06 ul.Hricova</t>
  </si>
  <si>
    <t>SO 05 ul. Pastrenak</t>
  </si>
  <si>
    <t>SO 07 ul. Pod Hurku</t>
  </si>
  <si>
    <t>SO 08 Spevnená plocha pri KSB a OcÚ</t>
  </si>
  <si>
    <t>Krycí list rozpočtu</t>
  </si>
  <si>
    <t>Objekt SO 01 ul. OKOLO GVP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</si>
  <si>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</si>
  <si>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</si>
  <si>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</si>
  <si>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</si>
  <si>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</si>
  <si>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30. 3. 2022</t>
  </si>
  <si>
    <t>Odberateľ: Obec Vyšný Žipov</t>
  </si>
  <si>
    <t xml:space="preserve">Projektant: 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</si>
  <si>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</si>
  <si>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</si>
  <si>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</si>
  <si>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</si>
  <si>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</si>
  <si>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</si>
  <si>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</si>
  <si>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</si>
  <si>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</si>
  <si>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</si>
  <si>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</si>
  <si>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</si>
  <si>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</si>
  <si>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</si>
  <si>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</si>
  <si>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</si>
  <si>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</si>
  <si>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</si>
  <si>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</si>
  <si>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</si>
  <si>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</si>
  <si>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</si>
  <si>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</si>
  <si>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</si>
  <si>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</si>
  <si>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</si>
  <si>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</si>
  <si>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</si>
  <si>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</si>
  <si>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</si>
  <si>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</si>
  <si>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</si>
  <si>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30. 3. 2022</t>
  </si>
  <si>
    <t>Prehľad rozpočtových nákladov</t>
  </si>
  <si>
    <t>Práce HSV</t>
  </si>
  <si>
    <t xml:space="preserve">   ZEMNÉ PRÁCE</t>
  </si>
  <si>
    <t xml:space="preserve">   SPEVNENÉ PLOCHY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</si>
  <si>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</si>
  <si>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</si>
  <si>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</si>
  <si>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</si>
  <si>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</si>
  <si>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</si>
  <si>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</si>
  <si>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</si>
  <si>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</si>
  <si>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</si>
  <si>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</si>
  <si>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</si>
  <si>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</si>
  <si>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</si>
  <si>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</si>
  <si>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</si>
  <si>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REKONŠTRUKCIA MIESTNYCH CIEST  V OBCI VYŠNÝ ŽIPOV</t>
  </si>
  <si>
    <t>ZEMNÉ PRÁCE</t>
  </si>
  <si>
    <t>577144221</t>
  </si>
  <si>
    <t xml:space="preserve">Asfaltový betón vrstva obrusná AC 11 O  z nemodifik. asfaltu , po zhutnení hr. 60 mm   </t>
  </si>
  <si>
    <t>m2</t>
  </si>
  <si>
    <t>SPEVNENÉ PLOCHY</t>
  </si>
  <si>
    <t>572713111</t>
  </si>
  <si>
    <t xml:space="preserve">Vyrovnanie povrchu s rozprest. hmôt a zhutnením krytov asfaltovou frezovanou drvou </t>
  </si>
  <si>
    <t>t</t>
  </si>
  <si>
    <t>PRESUNY HMÔT</t>
  </si>
  <si>
    <t>998225311</t>
  </si>
  <si>
    <t>Presun hmôt pre opravy a údržbu komunikácií a letísk s krytom asfaltovým alebo betónovým</t>
  </si>
  <si>
    <t>Objekt SO 02 ul. Sadova</t>
  </si>
  <si>
    <t>Objekt SO 03 ul. Mitaľova</t>
  </si>
  <si>
    <t>Objekt SO 04 Prvá ulička</t>
  </si>
  <si>
    <t>Objekt SO 06 ul.Hricova</t>
  </si>
  <si>
    <t>Objekt SO 05 ul. Pastrenak</t>
  </si>
  <si>
    <t>Objekt SO 07 ul. Pod Hurku</t>
  </si>
  <si>
    <t>577144223</t>
  </si>
  <si>
    <t xml:space="preserve">Asfaltový betón vrstva obrusná AC 11 O  z nemodifik. Asfaltu , po zhutnení hr. 40 mm   </t>
  </si>
  <si>
    <t xml:space="preserve"> </t>
  </si>
  <si>
    <t xml:space="preserve">Asfaltový betón vrstva obrusná AC 16 O  z nemodifik. Asfaltu , po zhutnení hr. 60 mm   </t>
  </si>
  <si>
    <t>Objekt SO 08 Spevnená plocha pri KSB a OcÚ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</si>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</sst>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8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11" fillId="0" borderId="21" xfId="0" applyFont="1" applyFill="1" applyBorder="1"/>
    <xf numFmtId="164" fontId="0" fillId="0" borderId="21" xfId="0" applyNumberFormat="1" applyFill="1" applyBorder="1"/>
    <xf numFmtId="164" fontId="11" fillId="0" borderId="21" xfId="0" applyNumberFormat="1" applyFont="1" applyFill="1" applyBorder="1"/>
    <xf numFmtId="164" fontId="12" fillId="0" borderId="21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5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4" fontId="14" fillId="0" borderId="109" xfId="0" applyNumberFormat="1" applyFont="1" applyBorder="1"/>
    <xf numFmtId="166" fontId="14" fillId="0" borderId="109" xfId="0" applyNumberFormat="1" applyFont="1" applyBorder="1"/>
    <xf numFmtId="165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8" fillId="0" borderId="0" xfId="0" applyFont="1"/>
    <xf numFmtId="164" fontId="6" fillId="0" borderId="14" xfId="0" applyNumberFormat="1" applyFont="1" applyFill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164" fontId="6" fillId="0" borderId="0" xfId="0" applyNumberFormat="1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2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 applyBorder="1"/>
    <xf numFmtId="0" fontId="1" fillId="0" borderId="78" xfId="0" applyFont="1" applyBorder="1"/>
    <xf numFmtId="0" fontId="1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5" fillId="0" borderId="0" xfId="0" applyFont="1"/>
    <xf numFmtId="0" fontId="14" fillId="0" borderId="109" xfId="0" applyFont="1" applyBorder="1"/>
    <xf numFmtId="0" fontId="5" fillId="0" borderId="8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59" xfId="0" applyFont="1" applyBorder="1"/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14" fillId="0" borderId="66" xfId="0" applyFont="1" applyBorder="1"/>
    <xf numFmtId="0" fontId="14" fillId="0" borderId="67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1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AFDA9-5501-4669-A6DF-F9D60082619B}">
  <dimension ref="A1:Z18"/>
  <sheetViews>
    <sheetView tabSelected="1" workbookViewId="0">
      <selection activeCell="A20" sqref="A20:G31"/>
    </sheetView>
  </sheetViews>
  <sheetFormatPr defaultColWidth="0" defaultRowHeight="14.4" x14ac:dyDescent="0.3"/>
  <cols>
    <col min="1" max="1" width="32.77734375" customWidth="1"/>
    <col min="2" max="2" width="10.77734375" customWidth="1"/>
    <col min="3" max="3" width="7.6640625" customWidth="1"/>
    <col min="4" max="5" width="8.77734375" customWidth="1"/>
    <col min="6" max="6" width="10.218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64" t="s">
        <v>0</v>
      </c>
      <c r="B2" s="265"/>
      <c r="C2" s="265"/>
      <c r="D2" s="265"/>
      <c r="E2" s="265"/>
      <c r="F2" s="5" t="s">
        <v>2</v>
      </c>
      <c r="G2" s="5"/>
    </row>
    <row r="3" spans="1:26" x14ac:dyDescent="0.3">
      <c r="A3" s="266" t="s">
        <v>1</v>
      </c>
      <c r="B3" s="266"/>
      <c r="C3" s="266"/>
      <c r="D3" s="266"/>
      <c r="E3" s="266"/>
      <c r="F3" s="6" t="s">
        <v>3</v>
      </c>
      <c r="G3" s="6" t="s">
        <v>4</v>
      </c>
    </row>
    <row r="4" spans="1:26" x14ac:dyDescent="0.3">
      <c r="A4" s="266"/>
      <c r="B4" s="266"/>
      <c r="C4" s="266"/>
      <c r="D4" s="266"/>
      <c r="E4" s="266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ht="40.200000000000003" customHeight="1" x14ac:dyDescent="0.3">
      <c r="A6" s="263" t="s">
        <v>5</v>
      </c>
      <c r="B6" s="263" t="s">
        <v>6</v>
      </c>
      <c r="C6" s="263" t="s">
        <v>7</v>
      </c>
      <c r="D6" s="263" t="s">
        <v>8</v>
      </c>
      <c r="E6" s="263" t="s">
        <v>9</v>
      </c>
      <c r="F6" s="263" t="s">
        <v>10</v>
      </c>
      <c r="G6" s="263" t="s">
        <v>11</v>
      </c>
    </row>
    <row r="7" spans="1:26" x14ac:dyDescent="0.3">
      <c r="A7" s="2" t="s">
        <v>12</v>
      </c>
      <c r="B7" s="207">
        <f>'SO 15442'!I90-Rekapitulácia!D7</f>
        <v>0</v>
      </c>
      <c r="C7" s="207">
        <f>'SO 15442'!P25</f>
        <v>0</v>
      </c>
      <c r="D7" s="207">
        <f>'SO 15442'!P17</f>
        <v>0</v>
      </c>
      <c r="E7" s="207">
        <f>'SO 15442'!P16</f>
        <v>0</v>
      </c>
      <c r="F7" s="207">
        <v>0</v>
      </c>
      <c r="G7" s="207">
        <f t="shared" ref="G7:G14" si="0">B7+C7+D7+E7+F7</f>
        <v>0</v>
      </c>
      <c r="K7">
        <f>'SO 15442'!K90</f>
        <v>0</v>
      </c>
      <c r="Q7">
        <v>30.126000000000001</v>
      </c>
    </row>
    <row r="8" spans="1:26" x14ac:dyDescent="0.3">
      <c r="A8" s="2" t="s">
        <v>13</v>
      </c>
      <c r="B8" s="207">
        <f>'SO 15443'!I90-Rekapitulácia!D8</f>
        <v>0</v>
      </c>
      <c r="C8" s="207">
        <f>'SO 15443'!P25</f>
        <v>0</v>
      </c>
      <c r="D8" s="207">
        <f>'SO 15443'!P17</f>
        <v>0</v>
      </c>
      <c r="E8" s="207">
        <f>'SO 15443'!P16</f>
        <v>0</v>
      </c>
      <c r="F8" s="207">
        <v>0</v>
      </c>
      <c r="G8" s="207">
        <f t="shared" si="0"/>
        <v>0</v>
      </c>
      <c r="K8">
        <f>'SO 15443'!K90</f>
        <v>0</v>
      </c>
      <c r="Q8">
        <v>30.126000000000001</v>
      </c>
    </row>
    <row r="9" spans="1:26" x14ac:dyDescent="0.3">
      <c r="A9" s="2" t="s">
        <v>14</v>
      </c>
      <c r="B9" s="207">
        <f>'SO 15444'!I90-Rekapitulácia!D9</f>
        <v>0</v>
      </c>
      <c r="C9" s="207">
        <f>'SO 15444'!P25</f>
        <v>0</v>
      </c>
      <c r="D9" s="207">
        <f>'SO 15444'!P17</f>
        <v>0</v>
      </c>
      <c r="E9" s="207">
        <f>'SO 15444'!P16</f>
        <v>0</v>
      </c>
      <c r="F9" s="207">
        <v>0</v>
      </c>
      <c r="G9" s="207">
        <f t="shared" si="0"/>
        <v>0</v>
      </c>
      <c r="K9">
        <f>'SO 15444'!K90</f>
        <v>0</v>
      </c>
      <c r="Q9">
        <v>30.126000000000001</v>
      </c>
    </row>
    <row r="10" spans="1:26" x14ac:dyDescent="0.3">
      <c r="A10" s="2" t="s">
        <v>15</v>
      </c>
      <c r="B10" s="207">
        <f>'SO 15445'!I90-Rekapitulácia!D10</f>
        <v>0</v>
      </c>
      <c r="C10" s="207">
        <f>'SO 15445'!P25</f>
        <v>0</v>
      </c>
      <c r="D10" s="207">
        <f>'SO 15445'!P17</f>
        <v>0</v>
      </c>
      <c r="E10" s="207">
        <f>'SO 15445'!P16</f>
        <v>0</v>
      </c>
      <c r="F10" s="207">
        <v>0</v>
      </c>
      <c r="G10" s="207">
        <f t="shared" si="0"/>
        <v>0</v>
      </c>
      <c r="K10">
        <f>'SO 15445'!K90</f>
        <v>0</v>
      </c>
      <c r="Q10">
        <v>30.126000000000001</v>
      </c>
    </row>
    <row r="11" spans="1:26" x14ac:dyDescent="0.3">
      <c r="A11" s="2" t="s">
        <v>16</v>
      </c>
      <c r="B11" s="207">
        <f>'SO 15447'!I90-Rekapitulácia!D11</f>
        <v>0</v>
      </c>
      <c r="C11" s="207">
        <f>'SO 15447'!P25</f>
        <v>0</v>
      </c>
      <c r="D11" s="207">
        <f>'SO 15447'!P17</f>
        <v>0</v>
      </c>
      <c r="E11" s="207">
        <f>'SO 15447'!P16</f>
        <v>0</v>
      </c>
      <c r="F11" s="207">
        <v>0</v>
      </c>
      <c r="G11" s="207">
        <f t="shared" si="0"/>
        <v>0</v>
      </c>
      <c r="K11">
        <f>'SO 15447'!K90</f>
        <v>0</v>
      </c>
      <c r="Q11">
        <v>30.126000000000001</v>
      </c>
    </row>
    <row r="12" spans="1:26" x14ac:dyDescent="0.3">
      <c r="A12" s="2" t="s">
        <v>17</v>
      </c>
      <c r="B12" s="207">
        <f>'SO 15670'!I90-Rekapitulácia!D12</f>
        <v>0</v>
      </c>
      <c r="C12" s="207">
        <f>'SO 15670'!P25</f>
        <v>0</v>
      </c>
      <c r="D12" s="207">
        <f>'SO 15670'!P17</f>
        <v>0</v>
      </c>
      <c r="E12" s="207">
        <f>'SO 15670'!P16</f>
        <v>0</v>
      </c>
      <c r="F12" s="207">
        <v>0</v>
      </c>
      <c r="G12" s="207">
        <f t="shared" si="0"/>
        <v>0</v>
      </c>
      <c r="K12">
        <f>'SO 15670'!K90</f>
        <v>0</v>
      </c>
      <c r="Q12">
        <v>30.126000000000001</v>
      </c>
    </row>
    <row r="13" spans="1:26" x14ac:dyDescent="0.3">
      <c r="A13" s="2" t="s">
        <v>18</v>
      </c>
      <c r="B13" s="207">
        <f>'SO 15671'!I86-Rekapitulácia!D13</f>
        <v>0</v>
      </c>
      <c r="C13" s="207">
        <f>'SO 15671'!P25</f>
        <v>0</v>
      </c>
      <c r="D13" s="207">
        <f>'SO 15671'!P17</f>
        <v>0</v>
      </c>
      <c r="E13" s="207">
        <f>'SO 15671'!P16</f>
        <v>0</v>
      </c>
      <c r="F13" s="207">
        <v>0</v>
      </c>
      <c r="G13" s="207">
        <f t="shared" si="0"/>
        <v>0</v>
      </c>
      <c r="K13">
        <f>'SO 15671'!K86</f>
        <v>0</v>
      </c>
      <c r="Q13">
        <v>30.126000000000001</v>
      </c>
    </row>
    <row r="14" spans="1:26" x14ac:dyDescent="0.3">
      <c r="A14" s="2" t="s">
        <v>19</v>
      </c>
      <c r="B14" s="209">
        <f>'SO 15672'!I85-Rekapitulácia!D14</f>
        <v>0</v>
      </c>
      <c r="C14" s="209">
        <f>'SO 15672'!P25</f>
        <v>0</v>
      </c>
      <c r="D14" s="209">
        <f>'SO 15672'!P17</f>
        <v>0</v>
      </c>
      <c r="E14" s="209">
        <f>'SO 15672'!P16</f>
        <v>0</v>
      </c>
      <c r="F14" s="209">
        <v>0</v>
      </c>
      <c r="G14" s="209">
        <f t="shared" si="0"/>
        <v>0</v>
      </c>
      <c r="K14">
        <f>'SO 15672'!K85</f>
        <v>0</v>
      </c>
      <c r="Q14">
        <v>30.126000000000001</v>
      </c>
    </row>
    <row r="15" spans="1:26" x14ac:dyDescent="0.3">
      <c r="A15" s="212" t="s">
        <v>106</v>
      </c>
      <c r="B15" s="213">
        <f>SUM(B7:B14)</f>
        <v>0</v>
      </c>
      <c r="C15" s="213">
        <f>SUM(C7:C14)</f>
        <v>0</v>
      </c>
      <c r="D15" s="213">
        <f>SUM(D7:D14)</f>
        <v>0</v>
      </c>
      <c r="E15" s="213">
        <f>SUM(E7:E14)</f>
        <v>0</v>
      </c>
      <c r="F15" s="213">
        <f>SUM(F7:F14)</f>
        <v>0</v>
      </c>
      <c r="G15" s="213">
        <f>SUM(G7:G14)-SUM(Z7:Z14)</f>
        <v>0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x14ac:dyDescent="0.3">
      <c r="A16" s="210" t="s">
        <v>107</v>
      </c>
      <c r="B16" s="211">
        <f>G15-SUM(Rekapitulácia!K7:'Rekapitulácia'!K14)*1</f>
        <v>0</v>
      </c>
      <c r="C16" s="211"/>
      <c r="D16" s="211"/>
      <c r="E16" s="211"/>
      <c r="F16" s="211"/>
      <c r="G16" s="211">
        <f>ROUND(((ROUND(B16,2)*20)/100),2)*1</f>
        <v>0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x14ac:dyDescent="0.3">
      <c r="A17" s="4" t="s">
        <v>108</v>
      </c>
      <c r="B17" s="208">
        <f>(G15-B16)</f>
        <v>0</v>
      </c>
      <c r="C17" s="208"/>
      <c r="D17" s="208"/>
      <c r="E17" s="208"/>
      <c r="F17" s="208"/>
      <c r="G17" s="208">
        <f>ROUND(((ROUND(B17,2)*0)/100),2)</f>
        <v>0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6" x14ac:dyDescent="0.3">
      <c r="A18" s="214" t="s">
        <v>109</v>
      </c>
      <c r="B18" s="215"/>
      <c r="C18" s="215"/>
      <c r="D18" s="215"/>
      <c r="E18" s="215"/>
      <c r="F18" s="215"/>
      <c r="G18" s="215">
        <f>SUM(G15:G17)</f>
        <v>0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078F7-4347-4C74-AC6C-FAEC3D879929}">
  <dimension ref="A1:AA85"/>
  <sheetViews>
    <sheetView workbookViewId="0">
      <pane ySplit="1" topLeftCell="A65" activePane="bottomLeft" state="frozen"/>
      <selection pane="bottomLeft" activeCell="H77" sqref="H77:H8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64" t="s">
        <v>20</v>
      </c>
      <c r="C1" s="306"/>
      <c r="D1" s="11"/>
      <c r="E1" s="365" t="s">
        <v>0</v>
      </c>
      <c r="F1" s="366"/>
      <c r="G1" s="12"/>
      <c r="H1" s="305" t="s">
        <v>69</v>
      </c>
      <c r="I1" s="306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67" t="s">
        <v>20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9"/>
      <c r="R2" s="369"/>
      <c r="S2" s="369"/>
      <c r="T2" s="369"/>
      <c r="U2" s="369"/>
      <c r="V2" s="370"/>
      <c r="W2" s="52"/>
    </row>
    <row r="3" spans="1:23" ht="18" customHeight="1" x14ac:dyDescent="0.3">
      <c r="A3" s="14"/>
      <c r="B3" s="371" t="s">
        <v>1</v>
      </c>
      <c r="C3" s="372"/>
      <c r="D3" s="372"/>
      <c r="E3" s="372"/>
      <c r="F3" s="372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4"/>
      <c r="W3" s="52"/>
    </row>
    <row r="4" spans="1:23" ht="18" customHeight="1" x14ac:dyDescent="0.3">
      <c r="A4" s="14"/>
      <c r="B4" s="42" t="s">
        <v>105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75" t="s">
        <v>28</v>
      </c>
      <c r="C7" s="376"/>
      <c r="D7" s="376"/>
      <c r="E7" s="376"/>
      <c r="F7" s="376"/>
      <c r="G7" s="376"/>
      <c r="H7" s="37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55" t="s">
        <v>29</v>
      </c>
      <c r="C9" s="356"/>
      <c r="D9" s="356"/>
      <c r="E9" s="356"/>
      <c r="F9" s="356"/>
      <c r="G9" s="356"/>
      <c r="H9" s="357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55" t="s">
        <v>30</v>
      </c>
      <c r="C11" s="356"/>
      <c r="D11" s="356"/>
      <c r="E11" s="356"/>
      <c r="F11" s="356"/>
      <c r="G11" s="356"/>
      <c r="H11" s="357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58" t="s">
        <v>39</v>
      </c>
      <c r="G14" s="359"/>
      <c r="H14" s="350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15672'!E58</f>
        <v>0</v>
      </c>
      <c r="D15" s="57">
        <f>'SO 15672'!F58</f>
        <v>0</v>
      </c>
      <c r="E15" s="66">
        <f>'SO 15672'!G58</f>
        <v>0</v>
      </c>
      <c r="F15" s="360"/>
      <c r="G15" s="352"/>
      <c r="H15" s="335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61" t="s">
        <v>40</v>
      </c>
      <c r="G16" s="352"/>
      <c r="H16" s="335"/>
      <c r="I16" s="24"/>
      <c r="J16" s="24"/>
      <c r="K16" s="25"/>
      <c r="L16" s="25"/>
      <c r="M16" s="25"/>
      <c r="N16" s="25"/>
      <c r="O16" s="72"/>
      <c r="P16" s="82">
        <f>(SUM(Z75:Z84))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62" t="s">
        <v>41</v>
      </c>
      <c r="G17" s="352"/>
      <c r="H17" s="335"/>
      <c r="I17" s="24"/>
      <c r="J17" s="24"/>
      <c r="K17" s="25"/>
      <c r="L17" s="25"/>
      <c r="M17" s="25"/>
      <c r="N17" s="25"/>
      <c r="O17" s="72"/>
      <c r="P17" s="82">
        <f>(SUM(Y75:Y84))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63"/>
      <c r="G18" s="354"/>
      <c r="H18" s="335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47"/>
      <c r="G19" s="334"/>
      <c r="H19" s="348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36" t="s">
        <v>38</v>
      </c>
      <c r="G20" s="349"/>
      <c r="H20" s="350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51" t="s">
        <v>50</v>
      </c>
      <c r="G21" s="352"/>
      <c r="H21" s="335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51" t="s">
        <v>51</v>
      </c>
      <c r="G22" s="352"/>
      <c r="H22" s="335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51" t="s">
        <v>52</v>
      </c>
      <c r="G23" s="352"/>
      <c r="H23" s="335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3"/>
      <c r="G24" s="354"/>
      <c r="H24" s="335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3" t="s">
        <v>38</v>
      </c>
      <c r="G25" s="334"/>
      <c r="H25" s="335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36" t="s">
        <v>42</v>
      </c>
      <c r="G26" s="337"/>
      <c r="H26" s="338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39" t="s">
        <v>43</v>
      </c>
      <c r="G27" s="322"/>
      <c r="H27" s="340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1" t="s">
        <v>44</v>
      </c>
      <c r="G28" s="342"/>
      <c r="H28" s="206">
        <f>P27-SUM('SO 15672'!K75:'SO 15672'!K84)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3" t="s">
        <v>45</v>
      </c>
      <c r="G29" s="344"/>
      <c r="H29" s="32">
        <f>SUM('SO 15672'!K75:'SO 15672'!K84)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5" t="s">
        <v>46</v>
      </c>
      <c r="G30" s="346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22"/>
      <c r="G31" s="323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4"/>
    </row>
    <row r="42" spans="1:23" x14ac:dyDescent="0.3">
      <c r="A42" s="129"/>
      <c r="B42" s="19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4"/>
    </row>
    <row r="43" spans="1:23" x14ac:dyDescent="0.3">
      <c r="A43" s="129"/>
      <c r="B43" s="19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26" t="s">
        <v>0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8"/>
      <c r="W44" s="52"/>
    </row>
    <row r="45" spans="1:23" x14ac:dyDescent="0.3">
      <c r="A45" s="129"/>
      <c r="B45" s="19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2"/>
      <c r="B46" s="310" t="s">
        <v>28</v>
      </c>
      <c r="C46" s="311"/>
      <c r="D46" s="311"/>
      <c r="E46" s="312"/>
      <c r="F46" s="329" t="s">
        <v>25</v>
      </c>
      <c r="G46" s="311"/>
      <c r="H46" s="31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2"/>
      <c r="B47" s="310" t="s">
        <v>29</v>
      </c>
      <c r="C47" s="311"/>
      <c r="D47" s="311"/>
      <c r="E47" s="312"/>
      <c r="F47" s="329" t="s">
        <v>23</v>
      </c>
      <c r="G47" s="311"/>
      <c r="H47" s="31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2"/>
      <c r="B48" s="310" t="s">
        <v>30</v>
      </c>
      <c r="C48" s="311"/>
      <c r="D48" s="311"/>
      <c r="E48" s="312"/>
      <c r="F48" s="329" t="s">
        <v>62</v>
      </c>
      <c r="G48" s="311"/>
      <c r="H48" s="31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2"/>
      <c r="B49" s="330" t="s">
        <v>1</v>
      </c>
      <c r="C49" s="331"/>
      <c r="D49" s="331"/>
      <c r="E49" s="331"/>
      <c r="F49" s="331"/>
      <c r="G49" s="331"/>
      <c r="H49" s="331"/>
      <c r="I49" s="332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6" t="s">
        <v>105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6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24" t="s">
        <v>59</v>
      </c>
      <c r="C54" s="325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16" t="s">
        <v>64</v>
      </c>
      <c r="C55" s="302"/>
      <c r="D55" s="302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5"/>
      <c r="X55" s="137"/>
      <c r="Y55" s="137"/>
      <c r="Z55" s="137"/>
    </row>
    <row r="56" spans="1:26" x14ac:dyDescent="0.3">
      <c r="A56" s="9"/>
      <c r="B56" s="317" t="s">
        <v>66</v>
      </c>
      <c r="C56" s="318"/>
      <c r="D56" s="318"/>
      <c r="E56" s="138">
        <f>'SO 15672'!L78</f>
        <v>0</v>
      </c>
      <c r="F56" s="138">
        <f>'SO 15672'!M78</f>
        <v>0</v>
      </c>
      <c r="G56" s="138">
        <f>'SO 15672'!I78</f>
        <v>0</v>
      </c>
      <c r="H56" s="139">
        <f>'SO 15672'!S78</f>
        <v>0.33</v>
      </c>
      <c r="I56" s="139">
        <f>'SO 15672'!V78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5"/>
      <c r="X56" s="137"/>
      <c r="Y56" s="137"/>
      <c r="Z56" s="137"/>
    </row>
    <row r="57" spans="1:26" x14ac:dyDescent="0.3">
      <c r="A57" s="9"/>
      <c r="B57" s="317" t="s">
        <v>67</v>
      </c>
      <c r="C57" s="318"/>
      <c r="D57" s="318"/>
      <c r="E57" s="138">
        <f>'SO 15672'!L82</f>
        <v>0</v>
      </c>
      <c r="F57" s="138">
        <f>'SO 15672'!M82</f>
        <v>0</v>
      </c>
      <c r="G57" s="138">
        <f>'SO 15672'!I82</f>
        <v>0</v>
      </c>
      <c r="H57" s="139">
        <f>'SO 15672'!S82</f>
        <v>0</v>
      </c>
      <c r="I57" s="139">
        <f>'SO 15672'!V82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5"/>
      <c r="X57" s="137"/>
      <c r="Y57" s="137"/>
      <c r="Z57" s="137"/>
    </row>
    <row r="58" spans="1:26" x14ac:dyDescent="0.3">
      <c r="A58" s="9"/>
      <c r="B58" s="319" t="s">
        <v>64</v>
      </c>
      <c r="C58" s="300"/>
      <c r="D58" s="300"/>
      <c r="E58" s="140">
        <f>'SO 15672'!L84</f>
        <v>0</v>
      </c>
      <c r="F58" s="140">
        <f>'SO 15672'!M84</f>
        <v>0</v>
      </c>
      <c r="G58" s="140">
        <f>'SO 15672'!I84</f>
        <v>0</v>
      </c>
      <c r="H58" s="141">
        <f>'SO 15672'!S84</f>
        <v>0.33</v>
      </c>
      <c r="I58" s="141">
        <f>'SO 15672'!V84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05"/>
      <c r="X58" s="137"/>
      <c r="Y58" s="137"/>
      <c r="Z58" s="137"/>
    </row>
    <row r="59" spans="1:26" x14ac:dyDescent="0.3">
      <c r="A59" s="1"/>
      <c r="B59" s="197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2"/>
    </row>
    <row r="60" spans="1:26" x14ac:dyDescent="0.3">
      <c r="A60" s="142"/>
      <c r="B60" s="320" t="s">
        <v>68</v>
      </c>
      <c r="C60" s="321"/>
      <c r="D60" s="321"/>
      <c r="E60" s="144">
        <f>'SO 15672'!L85</f>
        <v>0</v>
      </c>
      <c r="F60" s="144">
        <f>'SO 15672'!M85</f>
        <v>0</v>
      </c>
      <c r="G60" s="144">
        <f>'SO 15672'!I85</f>
        <v>0</v>
      </c>
      <c r="H60" s="145">
        <f>'SO 15672'!S85</f>
        <v>0.33</v>
      </c>
      <c r="I60" s="145">
        <f>'SO 15672'!V85</f>
        <v>0</v>
      </c>
      <c r="J60" s="146"/>
      <c r="K60" s="146"/>
      <c r="L60" s="146"/>
      <c r="M60" s="146"/>
      <c r="N60" s="146"/>
      <c r="O60" s="146"/>
      <c r="P60" s="146"/>
      <c r="Q60" s="147"/>
      <c r="R60" s="147"/>
      <c r="S60" s="147"/>
      <c r="T60" s="147"/>
      <c r="U60" s="147"/>
      <c r="V60" s="152"/>
      <c r="W60" s="205"/>
      <c r="X60" s="143"/>
      <c r="Y60" s="143"/>
      <c r="Z60" s="143"/>
    </row>
    <row r="61" spans="1:26" x14ac:dyDescent="0.3">
      <c r="A61" s="14"/>
      <c r="B61" s="41"/>
      <c r="C61" s="3"/>
      <c r="D61" s="3"/>
      <c r="E61" s="13"/>
      <c r="F61" s="13"/>
      <c r="G61" s="13"/>
      <c r="H61" s="153"/>
      <c r="I61" s="153"/>
      <c r="J61" s="153"/>
      <c r="K61" s="153"/>
      <c r="L61" s="153"/>
      <c r="M61" s="153"/>
      <c r="N61" s="153"/>
      <c r="O61" s="153"/>
      <c r="P61" s="153"/>
      <c r="Q61" s="10"/>
      <c r="R61" s="10"/>
      <c r="S61" s="10"/>
      <c r="T61" s="10"/>
      <c r="U61" s="10"/>
      <c r="V61" s="10"/>
      <c r="W61" s="52"/>
    </row>
    <row r="62" spans="1:26" x14ac:dyDescent="0.3">
      <c r="A62" s="14"/>
      <c r="B62" s="41"/>
      <c r="C62" s="3"/>
      <c r="D62" s="3"/>
      <c r="E62" s="13"/>
      <c r="F62" s="13"/>
      <c r="G62" s="13"/>
      <c r="H62" s="153"/>
      <c r="I62" s="153"/>
      <c r="J62" s="153"/>
      <c r="K62" s="153"/>
      <c r="L62" s="153"/>
      <c r="M62" s="153"/>
      <c r="N62" s="153"/>
      <c r="O62" s="153"/>
      <c r="P62" s="153"/>
      <c r="Q62" s="10"/>
      <c r="R62" s="10"/>
      <c r="S62" s="10"/>
      <c r="T62" s="10"/>
      <c r="U62" s="10"/>
      <c r="V62" s="10"/>
      <c r="W62" s="52"/>
    </row>
    <row r="63" spans="1:26" x14ac:dyDescent="0.3">
      <c r="A63" s="14"/>
      <c r="B63" s="37"/>
      <c r="C63" s="8"/>
      <c r="D63" s="8"/>
      <c r="E63" s="26"/>
      <c r="F63" s="26"/>
      <c r="G63" s="26"/>
      <c r="H63" s="154"/>
      <c r="I63" s="154"/>
      <c r="J63" s="154"/>
      <c r="K63" s="154"/>
      <c r="L63" s="154"/>
      <c r="M63" s="154"/>
      <c r="N63" s="154"/>
      <c r="O63" s="154"/>
      <c r="P63" s="154"/>
      <c r="Q63" s="15"/>
      <c r="R63" s="15"/>
      <c r="S63" s="15"/>
      <c r="T63" s="15"/>
      <c r="U63" s="15"/>
      <c r="V63" s="15"/>
      <c r="W63" s="52"/>
    </row>
    <row r="64" spans="1:26" ht="34.950000000000003" customHeight="1" x14ac:dyDescent="0.3">
      <c r="A64" s="1"/>
      <c r="B64" s="303" t="s">
        <v>69</v>
      </c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52"/>
    </row>
    <row r="65" spans="1:26" x14ac:dyDescent="0.3">
      <c r="A65" s="14"/>
      <c r="B65" s="95"/>
      <c r="C65" s="18"/>
      <c r="D65" s="18"/>
      <c r="E65" s="97"/>
      <c r="F65" s="97"/>
      <c r="G65" s="97"/>
      <c r="H65" s="168"/>
      <c r="I65" s="168"/>
      <c r="J65" s="168"/>
      <c r="K65" s="168"/>
      <c r="L65" s="168"/>
      <c r="M65" s="168"/>
      <c r="N65" s="168"/>
      <c r="O65" s="168"/>
      <c r="P65" s="168"/>
      <c r="Q65" s="19"/>
      <c r="R65" s="19"/>
      <c r="S65" s="19"/>
      <c r="T65" s="19"/>
      <c r="U65" s="19"/>
      <c r="V65" s="19"/>
      <c r="W65" s="52"/>
    </row>
    <row r="66" spans="1:26" ht="19.95" customHeight="1" x14ac:dyDescent="0.3">
      <c r="A66" s="192"/>
      <c r="B66" s="307" t="s">
        <v>28</v>
      </c>
      <c r="C66" s="308"/>
      <c r="D66" s="308"/>
      <c r="E66" s="309"/>
      <c r="F66" s="166"/>
      <c r="G66" s="166"/>
      <c r="H66" s="167" t="s">
        <v>80</v>
      </c>
      <c r="I66" s="313" t="s">
        <v>81</v>
      </c>
      <c r="J66" s="314"/>
      <c r="K66" s="314"/>
      <c r="L66" s="314"/>
      <c r="M66" s="314"/>
      <c r="N66" s="314"/>
      <c r="O66" s="314"/>
      <c r="P66" s="315"/>
      <c r="Q66" s="17"/>
      <c r="R66" s="17"/>
      <c r="S66" s="17"/>
      <c r="T66" s="17"/>
      <c r="U66" s="17"/>
      <c r="V66" s="17"/>
      <c r="W66" s="52"/>
    </row>
    <row r="67" spans="1:26" ht="19.95" customHeight="1" x14ac:dyDescent="0.3">
      <c r="A67" s="192"/>
      <c r="B67" s="310" t="s">
        <v>29</v>
      </c>
      <c r="C67" s="311"/>
      <c r="D67" s="311"/>
      <c r="E67" s="312"/>
      <c r="F67" s="162"/>
      <c r="G67" s="162"/>
      <c r="H67" s="163" t="s">
        <v>23</v>
      </c>
      <c r="I67" s="163"/>
      <c r="J67" s="153"/>
      <c r="K67" s="153"/>
      <c r="L67" s="153"/>
      <c r="M67" s="153"/>
      <c r="N67" s="153"/>
      <c r="O67" s="153"/>
      <c r="P67" s="153"/>
      <c r="Q67" s="10"/>
      <c r="R67" s="10"/>
      <c r="S67" s="10"/>
      <c r="T67" s="10"/>
      <c r="U67" s="10"/>
      <c r="V67" s="10"/>
      <c r="W67" s="52"/>
    </row>
    <row r="68" spans="1:26" ht="19.95" customHeight="1" x14ac:dyDescent="0.3">
      <c r="A68" s="192"/>
      <c r="B68" s="310" t="s">
        <v>30</v>
      </c>
      <c r="C68" s="311"/>
      <c r="D68" s="311"/>
      <c r="E68" s="312"/>
      <c r="F68" s="162"/>
      <c r="G68" s="162"/>
      <c r="H68" s="163" t="s">
        <v>82</v>
      </c>
      <c r="I68" s="163" t="s">
        <v>27</v>
      </c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ht="19.95" customHeight="1" x14ac:dyDescent="0.3">
      <c r="A69" s="14"/>
      <c r="B69" s="196" t="s">
        <v>83</v>
      </c>
      <c r="C69" s="3"/>
      <c r="D69" s="3"/>
      <c r="E69" s="13"/>
      <c r="F69" s="13"/>
      <c r="G69" s="13"/>
      <c r="H69" s="153"/>
      <c r="I69" s="15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4"/>
      <c r="B70" s="196" t="s">
        <v>105</v>
      </c>
      <c r="C70" s="3"/>
      <c r="D70" s="3"/>
      <c r="E70" s="13"/>
      <c r="F70" s="13"/>
      <c r="G70" s="13"/>
      <c r="H70" s="153"/>
      <c r="I70" s="15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41"/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41"/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198" t="s">
        <v>63</v>
      </c>
      <c r="C73" s="164"/>
      <c r="D73" s="164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x14ac:dyDescent="0.3">
      <c r="A74" s="2"/>
      <c r="B74" s="199" t="s">
        <v>70</v>
      </c>
      <c r="C74" s="127" t="s">
        <v>71</v>
      </c>
      <c r="D74" s="127" t="s">
        <v>72</v>
      </c>
      <c r="E74" s="155"/>
      <c r="F74" s="155" t="s">
        <v>73</v>
      </c>
      <c r="G74" s="155" t="s">
        <v>74</v>
      </c>
      <c r="H74" s="156" t="s">
        <v>75</v>
      </c>
      <c r="I74" s="156" t="s">
        <v>76</v>
      </c>
      <c r="J74" s="156"/>
      <c r="K74" s="156"/>
      <c r="L74" s="156"/>
      <c r="M74" s="156"/>
      <c r="N74" s="156"/>
      <c r="O74" s="156"/>
      <c r="P74" s="156" t="s">
        <v>77</v>
      </c>
      <c r="Q74" s="157"/>
      <c r="R74" s="157"/>
      <c r="S74" s="127" t="s">
        <v>78</v>
      </c>
      <c r="T74" s="158"/>
      <c r="U74" s="158"/>
      <c r="V74" s="127" t="s">
        <v>79</v>
      </c>
      <c r="W74" s="52"/>
    </row>
    <row r="75" spans="1:26" x14ac:dyDescent="0.3">
      <c r="A75" s="9"/>
      <c r="B75" s="200"/>
      <c r="C75" s="169"/>
      <c r="D75" s="302" t="s">
        <v>64</v>
      </c>
      <c r="E75" s="302"/>
      <c r="F75" s="134"/>
      <c r="G75" s="170"/>
      <c r="H75" s="134"/>
      <c r="I75" s="134"/>
      <c r="J75" s="135"/>
      <c r="K75" s="135"/>
      <c r="L75" s="135"/>
      <c r="M75" s="135"/>
      <c r="N75" s="135"/>
      <c r="O75" s="135"/>
      <c r="P75" s="135"/>
      <c r="Q75" s="133"/>
      <c r="R75" s="133"/>
      <c r="S75" s="133"/>
      <c r="T75" s="133"/>
      <c r="U75" s="133"/>
      <c r="V75" s="186"/>
      <c r="W75" s="205"/>
      <c r="X75" s="137"/>
      <c r="Y75" s="137"/>
      <c r="Z75" s="137"/>
    </row>
    <row r="76" spans="1:26" x14ac:dyDescent="0.3">
      <c r="A76" s="9"/>
      <c r="B76" s="201"/>
      <c r="C76" s="172">
        <v>5</v>
      </c>
      <c r="D76" s="298" t="s">
        <v>88</v>
      </c>
      <c r="E76" s="298"/>
      <c r="F76" s="138"/>
      <c r="G76" s="171"/>
      <c r="H76" s="138"/>
      <c r="I76" s="138"/>
      <c r="J76" s="139"/>
      <c r="K76" s="139"/>
      <c r="L76" s="139"/>
      <c r="M76" s="139"/>
      <c r="N76" s="139"/>
      <c r="O76" s="139"/>
      <c r="P76" s="139"/>
      <c r="Q76" s="9"/>
      <c r="R76" s="9"/>
      <c r="S76" s="9"/>
      <c r="T76" s="9"/>
      <c r="U76" s="9"/>
      <c r="V76" s="187"/>
      <c r="W76" s="205"/>
      <c r="X76" s="137"/>
      <c r="Y76" s="137"/>
      <c r="Z76" s="137"/>
    </row>
    <row r="77" spans="1:26" ht="25.05" customHeight="1" x14ac:dyDescent="0.3">
      <c r="A77" s="178"/>
      <c r="B77" s="202">
        <v>1</v>
      </c>
      <c r="C77" s="179" t="s">
        <v>85</v>
      </c>
      <c r="D77" s="299" t="s">
        <v>104</v>
      </c>
      <c r="E77" s="299"/>
      <c r="F77" s="173" t="s">
        <v>103</v>
      </c>
      <c r="G77" s="174">
        <v>300</v>
      </c>
      <c r="H77" s="173"/>
      <c r="I77" s="173">
        <f>ROUND(G77*(H77),2)</f>
        <v>0</v>
      </c>
      <c r="J77" s="175">
        <f>ROUND(G77*(N77),2)</f>
        <v>3621</v>
      </c>
      <c r="K77" s="176">
        <f>ROUND(G77*(O77),2)</f>
        <v>0</v>
      </c>
      <c r="L77" s="176">
        <f>ROUND(G77*(H77),2)</f>
        <v>0</v>
      </c>
      <c r="M77" s="176"/>
      <c r="N77" s="176">
        <v>12.07</v>
      </c>
      <c r="O77" s="176"/>
      <c r="P77" s="180">
        <v>1.1000000000000001E-3</v>
      </c>
      <c r="Q77" s="180"/>
      <c r="R77" s="180">
        <v>1.1000000000000001E-3</v>
      </c>
      <c r="S77" s="177">
        <f>ROUND(G77*(P77),3)</f>
        <v>0.33</v>
      </c>
      <c r="T77" s="177"/>
      <c r="U77" s="177"/>
      <c r="V77" s="188"/>
      <c r="W77" s="52"/>
      <c r="Z77">
        <v>0</v>
      </c>
    </row>
    <row r="78" spans="1:26" x14ac:dyDescent="0.3">
      <c r="A78" s="9"/>
      <c r="B78" s="201"/>
      <c r="C78" s="172">
        <v>5</v>
      </c>
      <c r="D78" s="298" t="s">
        <v>88</v>
      </c>
      <c r="E78" s="298"/>
      <c r="F78" s="138"/>
      <c r="G78" s="171"/>
      <c r="H78" s="138"/>
      <c r="I78" s="140">
        <f>ROUND((SUM(I76:I77))/1,2)</f>
        <v>0</v>
      </c>
      <c r="J78" s="139"/>
      <c r="K78" s="139"/>
      <c r="L78" s="139">
        <f>ROUND((SUM(L76:L77))/1,2)</f>
        <v>0</v>
      </c>
      <c r="M78" s="139">
        <f>ROUND((SUM(M76:M77))/1,2)</f>
        <v>0</v>
      </c>
      <c r="N78" s="139"/>
      <c r="O78" s="139"/>
      <c r="P78" s="139"/>
      <c r="Q78" s="9"/>
      <c r="R78" s="9"/>
      <c r="S78" s="9">
        <f>ROUND((SUM(S76:S77))/1,2)</f>
        <v>0.33</v>
      </c>
      <c r="T78" s="9"/>
      <c r="U78" s="9"/>
      <c r="V78" s="189">
        <f>ROUND((SUM(V76:V77))/1,2)</f>
        <v>0</v>
      </c>
      <c r="W78" s="205"/>
      <c r="X78" s="137"/>
      <c r="Y78" s="137"/>
      <c r="Z78" s="137"/>
    </row>
    <row r="79" spans="1:26" x14ac:dyDescent="0.3">
      <c r="A79" s="1"/>
      <c r="B79" s="197"/>
      <c r="C79" s="1"/>
      <c r="D79" s="1"/>
      <c r="E79" s="131"/>
      <c r="F79" s="131"/>
      <c r="G79" s="165"/>
      <c r="H79" s="131"/>
      <c r="I79" s="131"/>
      <c r="J79" s="132"/>
      <c r="K79" s="132"/>
      <c r="L79" s="132"/>
      <c r="M79" s="132"/>
      <c r="N79" s="132"/>
      <c r="O79" s="132"/>
      <c r="P79" s="132"/>
      <c r="Q79" s="1"/>
      <c r="R79" s="1"/>
      <c r="S79" s="1"/>
      <c r="T79" s="1"/>
      <c r="U79" s="1"/>
      <c r="V79" s="190"/>
      <c r="W79" s="52"/>
    </row>
    <row r="80" spans="1:26" x14ac:dyDescent="0.3">
      <c r="A80" s="9"/>
      <c r="B80" s="201"/>
      <c r="C80" s="172">
        <v>99</v>
      </c>
      <c r="D80" s="298" t="s">
        <v>92</v>
      </c>
      <c r="E80" s="298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9"/>
      <c r="R80" s="9"/>
      <c r="S80" s="9"/>
      <c r="T80" s="9"/>
      <c r="U80" s="9"/>
      <c r="V80" s="187"/>
      <c r="W80" s="205"/>
      <c r="X80" s="137"/>
      <c r="Y80" s="137"/>
      <c r="Z80" s="137"/>
    </row>
    <row r="81" spans="1:26" ht="25.05" customHeight="1" x14ac:dyDescent="0.3">
      <c r="A81" s="178"/>
      <c r="B81" s="202">
        <v>2</v>
      </c>
      <c r="C81" s="179" t="s">
        <v>93</v>
      </c>
      <c r="D81" s="299" t="s">
        <v>94</v>
      </c>
      <c r="E81" s="299"/>
      <c r="F81" s="173" t="s">
        <v>91</v>
      </c>
      <c r="G81" s="174">
        <v>0.33</v>
      </c>
      <c r="H81" s="173"/>
      <c r="I81" s="173">
        <f>ROUND(G81*(H81),2)</f>
        <v>0</v>
      </c>
      <c r="J81" s="175">
        <f>ROUND(G81*(N81),2)</f>
        <v>0.42</v>
      </c>
      <c r="K81" s="176">
        <f>ROUND(G81*(O81),2)</f>
        <v>0</v>
      </c>
      <c r="L81" s="176">
        <f>ROUND(G81*(H81),2)</f>
        <v>0</v>
      </c>
      <c r="M81" s="176"/>
      <c r="N81" s="176">
        <v>1.26</v>
      </c>
      <c r="O81" s="176"/>
      <c r="P81" s="180"/>
      <c r="Q81" s="180"/>
      <c r="R81" s="180"/>
      <c r="S81" s="177">
        <f>ROUND(G81*(P81),3)</f>
        <v>0</v>
      </c>
      <c r="T81" s="177"/>
      <c r="U81" s="177"/>
      <c r="V81" s="188"/>
      <c r="W81" s="52"/>
      <c r="Z81">
        <v>0</v>
      </c>
    </row>
    <row r="82" spans="1:26" x14ac:dyDescent="0.3">
      <c r="A82" s="9"/>
      <c r="B82" s="201"/>
      <c r="C82" s="172">
        <v>99</v>
      </c>
      <c r="D82" s="298" t="s">
        <v>92</v>
      </c>
      <c r="E82" s="298"/>
      <c r="F82" s="138"/>
      <c r="G82" s="171"/>
      <c r="H82" s="138"/>
      <c r="I82" s="140">
        <f>ROUND((SUM(I80:I81))/1,2)</f>
        <v>0</v>
      </c>
      <c r="J82" s="139"/>
      <c r="K82" s="139"/>
      <c r="L82" s="139">
        <f>ROUND((SUM(L80:L81))/1,2)</f>
        <v>0</v>
      </c>
      <c r="M82" s="139">
        <f>ROUND((SUM(M80:M81))/1,2)</f>
        <v>0</v>
      </c>
      <c r="N82" s="139"/>
      <c r="O82" s="139"/>
      <c r="P82" s="181"/>
      <c r="Q82" s="1"/>
      <c r="R82" s="1"/>
      <c r="S82" s="181">
        <f>ROUND((SUM(S80:S81))/1,2)</f>
        <v>0</v>
      </c>
      <c r="T82" s="2"/>
      <c r="U82" s="2"/>
      <c r="V82" s="189">
        <f>ROUND((SUM(V80:V81))/1,2)</f>
        <v>0</v>
      </c>
      <c r="W82" s="52"/>
    </row>
    <row r="83" spans="1:26" x14ac:dyDescent="0.3">
      <c r="A83" s="1"/>
      <c r="B83" s="197"/>
      <c r="C83" s="1"/>
      <c r="D83" s="1"/>
      <c r="E83" s="131"/>
      <c r="F83" s="131"/>
      <c r="G83" s="165"/>
      <c r="H83" s="131"/>
      <c r="I83" s="131"/>
      <c r="J83" s="132"/>
      <c r="K83" s="132"/>
      <c r="L83" s="132"/>
      <c r="M83" s="132"/>
      <c r="N83" s="132"/>
      <c r="O83" s="132"/>
      <c r="P83" s="132"/>
      <c r="Q83" s="1"/>
      <c r="R83" s="1"/>
      <c r="S83" s="1"/>
      <c r="T83" s="1"/>
      <c r="U83" s="1"/>
      <c r="V83" s="190"/>
      <c r="W83" s="52"/>
    </row>
    <row r="84" spans="1:26" x14ac:dyDescent="0.3">
      <c r="A84" s="9"/>
      <c r="B84" s="201"/>
      <c r="C84" s="9"/>
      <c r="D84" s="300" t="s">
        <v>64</v>
      </c>
      <c r="E84" s="300"/>
      <c r="F84" s="138"/>
      <c r="G84" s="171"/>
      <c r="H84" s="138"/>
      <c r="I84" s="140">
        <f>ROUND((SUM(I75:I83))/2,2)</f>
        <v>0</v>
      </c>
      <c r="J84" s="139"/>
      <c r="K84" s="139"/>
      <c r="L84" s="139">
        <f>ROUND((SUM(L75:L83))/2,2)</f>
        <v>0</v>
      </c>
      <c r="M84" s="139">
        <f>ROUND((SUM(M75:M83))/2,2)</f>
        <v>0</v>
      </c>
      <c r="N84" s="139"/>
      <c r="O84" s="139"/>
      <c r="P84" s="181"/>
      <c r="Q84" s="1"/>
      <c r="R84" s="1"/>
      <c r="S84" s="181">
        <f>ROUND((SUM(S75:S83))/2,2)</f>
        <v>0.33</v>
      </c>
      <c r="T84" s="1"/>
      <c r="U84" s="1"/>
      <c r="V84" s="189">
        <f>ROUND((SUM(V75:V83))/2,2)</f>
        <v>0</v>
      </c>
      <c r="W84" s="52"/>
    </row>
    <row r="85" spans="1:26" x14ac:dyDescent="0.3">
      <c r="A85" s="1"/>
      <c r="B85" s="203"/>
      <c r="C85" s="182"/>
      <c r="D85" s="301" t="s">
        <v>68</v>
      </c>
      <c r="E85" s="301"/>
      <c r="F85" s="183"/>
      <c r="G85" s="184"/>
      <c r="H85" s="183"/>
      <c r="I85" s="183">
        <f>ROUND((SUM(I75:I84))/3,2)</f>
        <v>0</v>
      </c>
      <c r="J85" s="185"/>
      <c r="K85" s="185">
        <f>ROUND((SUM(K75:K84))/3,2)</f>
        <v>0</v>
      </c>
      <c r="L85" s="185">
        <f>ROUND((SUM(L75:L84))/3,2)</f>
        <v>0</v>
      </c>
      <c r="M85" s="185">
        <f>ROUND((SUM(M75:M84))/3,2)</f>
        <v>0</v>
      </c>
      <c r="N85" s="185"/>
      <c r="O85" s="185"/>
      <c r="P85" s="184"/>
      <c r="Q85" s="182"/>
      <c r="R85" s="182"/>
      <c r="S85" s="184">
        <f>ROUND((SUM(S75:S84))/3,2)</f>
        <v>0.33</v>
      </c>
      <c r="T85" s="182"/>
      <c r="U85" s="182"/>
      <c r="V85" s="191">
        <f>ROUND((SUM(V75:V84))/3,2)</f>
        <v>0</v>
      </c>
      <c r="W85" s="52"/>
      <c r="Y85">
        <f>(SUM(Y75:Y84))</f>
        <v>0</v>
      </c>
      <c r="Z85">
        <f>(SUM(Z75:Z84))</f>
        <v>0</v>
      </c>
    </row>
  </sheetData>
  <mergeCells count="54">
    <mergeCell ref="F18:H18"/>
    <mergeCell ref="B1:C1"/>
    <mergeCell ref="E1:F1"/>
    <mergeCell ref="B2:V2"/>
    <mergeCell ref="B3:V3"/>
    <mergeCell ref="B7:H7"/>
    <mergeCell ref="B9:H9"/>
    <mergeCell ref="H1:I1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D76:E76"/>
    <mergeCell ref="B55:D55"/>
    <mergeCell ref="B56:D56"/>
    <mergeCell ref="B57:D57"/>
    <mergeCell ref="B58:D58"/>
    <mergeCell ref="B60:D60"/>
    <mergeCell ref="B64:V64"/>
    <mergeCell ref="B66:E66"/>
    <mergeCell ref="B67:E67"/>
    <mergeCell ref="B68:E68"/>
    <mergeCell ref="I66:P66"/>
    <mergeCell ref="D75:E75"/>
    <mergeCell ref="D85:E85"/>
    <mergeCell ref="D77:E77"/>
    <mergeCell ref="D78:E78"/>
    <mergeCell ref="D80:E80"/>
    <mergeCell ref="D81:E81"/>
    <mergeCell ref="D82:E82"/>
    <mergeCell ref="D84:E84"/>
  </mergeCells>
  <hyperlinks>
    <hyperlink ref="B1:C1" location="A2:A2" tooltip="Klikni na prechod ku Kryciemu listu..." display="Krycí list rozpočtu" xr:uid="{0AFF89B4-8854-4D71-9039-61EDCB44D888}"/>
    <hyperlink ref="E1:F1" location="A54:A54" tooltip="Klikni na prechod ku rekapitulácii..." display="Rekapitulácia rozpočtu" xr:uid="{8C4CE1C8-85BE-4748-B928-438278F54BEE}"/>
    <hyperlink ref="H1:I1" location="B74:B74" tooltip="Klikni na prechod ku Rozpočet..." display="Rozpočet" xr:uid="{F4610EA1-9EFC-4BB2-8002-613C9971DE48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MIESTNYCH CIEST  V OBCI VYŠNÝ ŽIPOV / SO 08 Spevnená plocha pri KSB a OcÚ</oddHeader>
    <oddFooter>&amp;RStrana &amp;P z &amp;N    &amp;L&amp;7Spracované systémom Systematic® Kalkulus, tel.: 051 77 10 585</oddFooter>
  </headerFooter>
  <rowBreaks count="2" manualBreakCount="2">
    <brk id="40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BCD72-F4A8-404B-A18C-B602F3744407}">
  <dimension ref="A1:AA42"/>
  <sheetViews>
    <sheetView workbookViewId="0">
      <pane ySplit="1" topLeftCell="A14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1093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88" t="s">
        <v>110</v>
      </c>
      <c r="C2" s="289"/>
      <c r="D2" s="289"/>
      <c r="E2" s="289"/>
      <c r="F2" s="289"/>
      <c r="G2" s="289"/>
      <c r="H2" s="289"/>
      <c r="I2" s="289"/>
      <c r="J2" s="290"/>
      <c r="K2" s="255"/>
      <c r="L2" s="255"/>
      <c r="M2" s="255"/>
      <c r="N2" s="255"/>
      <c r="O2" s="255"/>
      <c r="P2" s="151"/>
    </row>
    <row r="3" spans="1:23" ht="18" customHeight="1" x14ac:dyDescent="0.3">
      <c r="A3" s="1"/>
      <c r="B3" s="291" t="s">
        <v>1</v>
      </c>
      <c r="C3" s="292"/>
      <c r="D3" s="292"/>
      <c r="E3" s="292"/>
      <c r="F3" s="292"/>
      <c r="G3" s="293"/>
      <c r="H3" s="293"/>
      <c r="I3" s="293"/>
      <c r="J3" s="294"/>
      <c r="K3" s="255"/>
      <c r="L3" s="255"/>
      <c r="M3" s="255"/>
      <c r="N3" s="255"/>
      <c r="O3" s="255"/>
      <c r="P3" s="151"/>
    </row>
    <row r="4" spans="1:23" ht="18" customHeight="1" x14ac:dyDescent="0.3">
      <c r="A4" s="1"/>
      <c r="B4" s="225"/>
      <c r="C4" s="216"/>
      <c r="D4" s="216"/>
      <c r="E4" s="216"/>
      <c r="F4" s="226" t="s">
        <v>22</v>
      </c>
      <c r="G4" s="216"/>
      <c r="H4" s="216"/>
      <c r="I4" s="216"/>
      <c r="J4" s="258"/>
      <c r="K4" s="255"/>
      <c r="L4" s="255"/>
      <c r="M4" s="255"/>
      <c r="N4" s="255"/>
      <c r="O4" s="255"/>
      <c r="P4" s="151"/>
    </row>
    <row r="5" spans="1:23" ht="18" customHeight="1" x14ac:dyDescent="0.3">
      <c r="A5" s="1"/>
      <c r="B5" s="224"/>
      <c r="C5" s="216"/>
      <c r="D5" s="216"/>
      <c r="E5" s="216"/>
      <c r="F5" s="226" t="s">
        <v>23</v>
      </c>
      <c r="G5" s="216"/>
      <c r="H5" s="216"/>
      <c r="I5" s="216"/>
      <c r="J5" s="258"/>
      <c r="K5" s="255"/>
      <c r="L5" s="255"/>
      <c r="M5" s="255"/>
      <c r="N5" s="255"/>
      <c r="O5" s="255"/>
      <c r="P5" s="151"/>
    </row>
    <row r="6" spans="1:23" ht="18" customHeight="1" x14ac:dyDescent="0.3">
      <c r="A6" s="1"/>
      <c r="B6" s="227" t="s">
        <v>24</v>
      </c>
      <c r="C6" s="216"/>
      <c r="D6" s="226" t="s">
        <v>25</v>
      </c>
      <c r="E6" s="216"/>
      <c r="F6" s="226" t="s">
        <v>26</v>
      </c>
      <c r="G6" s="226" t="s">
        <v>27</v>
      </c>
      <c r="H6" s="216"/>
      <c r="I6" s="216"/>
      <c r="J6" s="258"/>
      <c r="K6" s="255"/>
      <c r="L6" s="255"/>
      <c r="M6" s="255"/>
      <c r="N6" s="255"/>
      <c r="O6" s="255"/>
      <c r="P6" s="151"/>
    </row>
    <row r="7" spans="1:23" ht="19.95" customHeight="1" x14ac:dyDescent="0.3">
      <c r="A7" s="1"/>
      <c r="B7" s="295" t="s">
        <v>28</v>
      </c>
      <c r="C7" s="296"/>
      <c r="D7" s="296"/>
      <c r="E7" s="296"/>
      <c r="F7" s="296"/>
      <c r="G7" s="296"/>
      <c r="H7" s="296"/>
      <c r="I7" s="228"/>
      <c r="J7" s="259"/>
      <c r="K7" s="255"/>
      <c r="L7" s="255"/>
      <c r="M7" s="255"/>
      <c r="N7" s="255"/>
      <c r="O7" s="255"/>
      <c r="P7" s="151"/>
    </row>
    <row r="8" spans="1:23" ht="18" customHeight="1" x14ac:dyDescent="0.3">
      <c r="A8" s="1"/>
      <c r="B8" s="227" t="s">
        <v>31</v>
      </c>
      <c r="C8" s="216"/>
      <c r="D8" s="216"/>
      <c r="E8" s="216"/>
      <c r="F8" s="226" t="s">
        <v>32</v>
      </c>
      <c r="G8" s="216"/>
      <c r="H8" s="216"/>
      <c r="I8" s="216"/>
      <c r="J8" s="258"/>
      <c r="K8" s="255"/>
      <c r="L8" s="255"/>
      <c r="M8" s="255"/>
      <c r="N8" s="255"/>
      <c r="O8" s="255"/>
      <c r="P8" s="151"/>
    </row>
    <row r="9" spans="1:23" ht="19.95" customHeight="1" x14ac:dyDescent="0.3">
      <c r="A9" s="1"/>
      <c r="B9" s="295" t="s">
        <v>29</v>
      </c>
      <c r="C9" s="296"/>
      <c r="D9" s="296"/>
      <c r="E9" s="296"/>
      <c r="F9" s="296"/>
      <c r="G9" s="296"/>
      <c r="H9" s="296"/>
      <c r="I9" s="228"/>
      <c r="J9" s="259"/>
      <c r="K9" s="255"/>
      <c r="L9" s="255"/>
      <c r="M9" s="255"/>
      <c r="N9" s="255"/>
      <c r="O9" s="255"/>
      <c r="P9" s="151"/>
    </row>
    <row r="10" spans="1:23" ht="18" customHeight="1" x14ac:dyDescent="0.3">
      <c r="A10" s="1"/>
      <c r="B10" s="227" t="s">
        <v>31</v>
      </c>
      <c r="C10" s="216"/>
      <c r="D10" s="216"/>
      <c r="E10" s="216"/>
      <c r="F10" s="226" t="s">
        <v>32</v>
      </c>
      <c r="G10" s="216"/>
      <c r="H10" s="216"/>
      <c r="I10" s="216"/>
      <c r="J10" s="258"/>
      <c r="K10" s="255"/>
      <c r="L10" s="255"/>
      <c r="M10" s="255"/>
      <c r="N10" s="255"/>
      <c r="O10" s="255"/>
      <c r="P10" s="151"/>
    </row>
    <row r="11" spans="1:23" ht="19.95" customHeight="1" x14ac:dyDescent="0.3">
      <c r="A11" s="1"/>
      <c r="B11" s="295" t="s">
        <v>30</v>
      </c>
      <c r="C11" s="296"/>
      <c r="D11" s="296"/>
      <c r="E11" s="296"/>
      <c r="F11" s="296"/>
      <c r="G11" s="296"/>
      <c r="H11" s="296"/>
      <c r="I11" s="228"/>
      <c r="J11" s="259"/>
      <c r="K11" s="255"/>
      <c r="L11" s="255"/>
      <c r="M11" s="255"/>
      <c r="N11" s="255"/>
      <c r="O11" s="255"/>
      <c r="P11" s="151"/>
    </row>
    <row r="12" spans="1:23" ht="18" customHeight="1" x14ac:dyDescent="0.3">
      <c r="A12" s="1"/>
      <c r="B12" s="227" t="s">
        <v>31</v>
      </c>
      <c r="C12" s="216"/>
      <c r="D12" s="216"/>
      <c r="E12" s="216"/>
      <c r="F12" s="226" t="s">
        <v>32</v>
      </c>
      <c r="G12" s="216"/>
      <c r="H12" s="216"/>
      <c r="I12" s="216"/>
      <c r="J12" s="258"/>
      <c r="K12" s="255"/>
      <c r="L12" s="255"/>
      <c r="M12" s="255"/>
      <c r="N12" s="255"/>
      <c r="O12" s="255"/>
      <c r="P12" s="151"/>
    </row>
    <row r="13" spans="1:23" ht="18" customHeight="1" x14ac:dyDescent="0.3">
      <c r="A13" s="1"/>
      <c r="B13" s="223"/>
      <c r="C13" s="125"/>
      <c r="D13" s="125"/>
      <c r="E13" s="125"/>
      <c r="F13" s="125"/>
      <c r="G13" s="125"/>
      <c r="H13" s="125"/>
      <c r="I13" s="125"/>
      <c r="J13" s="260"/>
      <c r="K13" s="255"/>
      <c r="L13" s="255"/>
      <c r="M13" s="255"/>
      <c r="N13" s="255"/>
      <c r="O13" s="255"/>
      <c r="P13" s="151"/>
    </row>
    <row r="14" spans="1:23" ht="18" customHeight="1" x14ac:dyDescent="0.3">
      <c r="A14" s="1"/>
      <c r="B14" s="230" t="s">
        <v>6</v>
      </c>
      <c r="C14" s="239" t="s">
        <v>53</v>
      </c>
      <c r="D14" s="235" t="s">
        <v>54</v>
      </c>
      <c r="E14" s="231" t="s">
        <v>55</v>
      </c>
      <c r="F14" s="297" t="s">
        <v>10</v>
      </c>
      <c r="G14" s="282"/>
      <c r="H14" s="221"/>
      <c r="I14" s="230">
        <f>'SO 15442'!P14+'SO 15443'!P14+'SO 15444'!P14+'SO 15445'!P14+'SO 15447'!P14+'SO 15670'!P14+'SO 15671'!P14+'SO 15672'!P14</f>
        <v>0</v>
      </c>
      <c r="J14" s="261"/>
      <c r="K14" s="255"/>
      <c r="L14" s="255"/>
      <c r="M14" s="255"/>
      <c r="N14" s="255"/>
      <c r="O14" s="255"/>
      <c r="P14" s="151"/>
    </row>
    <row r="15" spans="1:23" ht="18" customHeight="1" x14ac:dyDescent="0.3">
      <c r="A15" s="1"/>
      <c r="B15" s="201" t="s">
        <v>33</v>
      </c>
      <c r="C15" s="240">
        <f>'SO 15442'!C15+'SO 15443'!C15+'SO 15444'!C15+'SO 15445'!C15+'SO 15447'!C15+'SO 15670'!C15+'SO 15671'!C15+'SO 15672'!C15</f>
        <v>0</v>
      </c>
      <c r="D15" s="236">
        <f>'SO 15442'!D15+'SO 15443'!D15+'SO 15444'!D15+'SO 15445'!D15+'SO 15447'!D15+'SO 15670'!D15+'SO 15671'!D15+'SO 15672'!D15</f>
        <v>0</v>
      </c>
      <c r="E15" s="229">
        <f>'SO 15442'!E15+'SO 15443'!E15+'SO 15444'!E15+'SO 15445'!E15+'SO 15447'!E15+'SO 15670'!E15+'SO 15671'!E15+'SO 15672'!E15</f>
        <v>0</v>
      </c>
      <c r="F15" s="280"/>
      <c r="G15" s="273"/>
      <c r="H15" s="219"/>
      <c r="I15" s="243"/>
      <c r="J15" s="190"/>
      <c r="K15" s="255"/>
      <c r="L15" s="255"/>
      <c r="M15" s="255"/>
      <c r="N15" s="255"/>
      <c r="O15" s="255"/>
      <c r="P15" s="151"/>
    </row>
    <row r="16" spans="1:23" ht="18" customHeight="1" x14ac:dyDescent="0.3">
      <c r="A16" s="1"/>
      <c r="B16" s="230" t="s">
        <v>34</v>
      </c>
      <c r="C16" s="248">
        <f>'SO 15442'!C16+'SO 15443'!C16+'SO 15444'!C16+'SO 15445'!C16+'SO 15447'!C16+'SO 15670'!C16+'SO 15671'!C16+'SO 15672'!C16</f>
        <v>0</v>
      </c>
      <c r="D16" s="249">
        <f>'SO 15442'!D16+'SO 15443'!D16+'SO 15444'!D16+'SO 15445'!D16+'SO 15447'!D16+'SO 15670'!D16+'SO 15671'!D16+'SO 15672'!D16</f>
        <v>0</v>
      </c>
      <c r="E16" s="233">
        <f>'SO 15442'!E16+'SO 15443'!E16+'SO 15444'!E16+'SO 15445'!E16+'SO 15447'!E16+'SO 15670'!E16+'SO 15671'!E16+'SO 15672'!E16</f>
        <v>0</v>
      </c>
      <c r="F16" s="281" t="s">
        <v>40</v>
      </c>
      <c r="G16" s="282"/>
      <c r="H16" s="222"/>
      <c r="I16" s="250">
        <f>Rekapitulácia!E15</f>
        <v>0</v>
      </c>
      <c r="J16" s="261"/>
      <c r="K16" s="255"/>
      <c r="L16" s="255"/>
      <c r="M16" s="255"/>
      <c r="N16" s="255"/>
      <c r="O16" s="255"/>
      <c r="P16" s="151"/>
    </row>
    <row r="17" spans="1:23" ht="18" customHeight="1" x14ac:dyDescent="0.3">
      <c r="A17" s="1"/>
      <c r="B17" s="201" t="s">
        <v>35</v>
      </c>
      <c r="C17" s="240">
        <f>'SO 15442'!C17+'SO 15443'!C17+'SO 15444'!C17+'SO 15445'!C17+'SO 15447'!C17+'SO 15670'!C17+'SO 15671'!C17+'SO 15672'!C17</f>
        <v>0</v>
      </c>
      <c r="D17" s="236">
        <f>'SO 15442'!D17+'SO 15443'!D17+'SO 15444'!D17+'SO 15445'!D17+'SO 15447'!D17+'SO 15670'!D17+'SO 15671'!D17+'SO 15672'!D17</f>
        <v>0</v>
      </c>
      <c r="E17" s="229">
        <f>'SO 15442'!E17+'SO 15443'!E17+'SO 15444'!E17+'SO 15445'!E17+'SO 15447'!E17+'SO 15670'!E17+'SO 15671'!E17+'SO 15672'!E17</f>
        <v>0</v>
      </c>
      <c r="F17" s="283" t="s">
        <v>41</v>
      </c>
      <c r="G17" s="284"/>
      <c r="H17" s="220"/>
      <c r="I17" s="243">
        <f>Rekapitulácia!D15</f>
        <v>0</v>
      </c>
      <c r="J17" s="190"/>
      <c r="K17" s="255"/>
      <c r="L17" s="255"/>
      <c r="M17" s="255"/>
      <c r="N17" s="255"/>
      <c r="O17" s="255"/>
      <c r="P17" s="151"/>
    </row>
    <row r="18" spans="1:23" ht="18" customHeight="1" x14ac:dyDescent="0.3">
      <c r="A18" s="1"/>
      <c r="B18" s="227" t="s">
        <v>36</v>
      </c>
      <c r="C18" s="241">
        <f>'SO 15442'!C18+'SO 15443'!C18+'SO 15444'!C18+'SO 15445'!C18+'SO 15447'!C18+'SO 15670'!C18+'SO 15671'!C18+'SO 15672'!C18</f>
        <v>0</v>
      </c>
      <c r="D18" s="237">
        <f>'SO 15442'!D18+'SO 15443'!D18+'SO 15444'!D18+'SO 15445'!D18+'SO 15447'!D18+'SO 15670'!D18+'SO 15671'!D18+'SO 15672'!D18</f>
        <v>0</v>
      </c>
      <c r="E18" s="217">
        <f>'SO 15442'!E18+'SO 15443'!E18+'SO 15444'!E18+'SO 15445'!E18+'SO 15447'!E18+'SO 15670'!E18+'SO 15671'!E18+'SO 15672'!E18</f>
        <v>0</v>
      </c>
      <c r="F18" s="285"/>
      <c r="G18" s="275"/>
      <c r="H18" s="218"/>
      <c r="I18" s="244"/>
      <c r="J18" s="258"/>
      <c r="K18" s="255"/>
      <c r="L18" s="255"/>
      <c r="M18" s="255"/>
      <c r="N18" s="255"/>
      <c r="O18" s="255"/>
      <c r="P18" s="151"/>
    </row>
    <row r="19" spans="1:23" ht="18" customHeight="1" x14ac:dyDescent="0.3">
      <c r="A19" s="1"/>
      <c r="B19" s="227" t="s">
        <v>37</v>
      </c>
      <c r="C19" s="242">
        <f>'SO 15442'!C19+'SO 15443'!C19+'SO 15444'!C19+'SO 15445'!C19+'SO 15447'!C19+'SO 15670'!C19+'SO 15671'!C19+'SO 15672'!C19</f>
        <v>0</v>
      </c>
      <c r="D19" s="238">
        <f>'SO 15442'!D19+'SO 15443'!D19+'SO 15444'!D19+'SO 15445'!D19+'SO 15447'!D19+'SO 15670'!D19+'SO 15671'!D19+'SO 15672'!D19</f>
        <v>0</v>
      </c>
      <c r="E19" s="217">
        <f>'SO 15442'!E19+'SO 15443'!E19+'SO 15444'!E19+'SO 15445'!E19+'SO 15447'!E19+'SO 15670'!E19+'SO 15671'!E19+'SO 15672'!E19</f>
        <v>0</v>
      </c>
      <c r="F19" s="286"/>
      <c r="G19" s="287"/>
      <c r="H19" s="218"/>
      <c r="I19" s="244"/>
      <c r="J19" s="258"/>
      <c r="K19" s="255"/>
      <c r="L19" s="255"/>
      <c r="M19" s="255"/>
      <c r="N19" s="255"/>
      <c r="O19" s="255"/>
      <c r="P19" s="151"/>
    </row>
    <row r="20" spans="1:23" ht="18" customHeight="1" x14ac:dyDescent="0.3">
      <c r="A20" s="1"/>
      <c r="B20" s="230" t="s">
        <v>38</v>
      </c>
      <c r="C20" s="234"/>
      <c r="D20" s="234"/>
      <c r="E20" s="251">
        <f>SUM(E15:E19)</f>
        <v>0</v>
      </c>
      <c r="F20" s="278" t="s">
        <v>38</v>
      </c>
      <c r="G20" s="282"/>
      <c r="H20" s="222"/>
      <c r="I20" s="245">
        <f>SUM(I14:I18)</f>
        <v>0</v>
      </c>
      <c r="J20" s="261"/>
      <c r="K20" s="255"/>
      <c r="L20" s="255"/>
      <c r="M20" s="255"/>
      <c r="N20" s="255"/>
      <c r="O20" s="255"/>
      <c r="P20" s="151"/>
    </row>
    <row r="21" spans="1:23" ht="18" customHeight="1" x14ac:dyDescent="0.3">
      <c r="A21" s="1"/>
      <c r="B21" s="201" t="s">
        <v>111</v>
      </c>
      <c r="C21" s="220"/>
      <c r="D21" s="220"/>
      <c r="E21" s="220"/>
      <c r="F21" s="274" t="s">
        <v>111</v>
      </c>
      <c r="G21" s="275"/>
      <c r="H21" s="220"/>
      <c r="I21" s="246"/>
      <c r="J21" s="190"/>
      <c r="K21" s="255"/>
      <c r="L21" s="255"/>
      <c r="M21" s="255"/>
      <c r="N21" s="255"/>
      <c r="O21" s="255"/>
      <c r="P21" s="151"/>
    </row>
    <row r="22" spans="1:23" ht="18" customHeight="1" x14ac:dyDescent="0.3">
      <c r="A22" s="1"/>
      <c r="B22" s="227" t="s">
        <v>112</v>
      </c>
      <c r="C22" s="218"/>
      <c r="D22" s="218"/>
      <c r="E22" s="217">
        <f>'SO 15442'!E21+'SO 15443'!E21+'SO 15444'!E21+'SO 15445'!E21+'SO 15447'!E21+'SO 15670'!E21+'SO 15671'!E21+'SO 15672'!E21</f>
        <v>0</v>
      </c>
      <c r="F22" s="274" t="s">
        <v>115</v>
      </c>
      <c r="G22" s="275"/>
      <c r="H22" s="218"/>
      <c r="I22" s="244">
        <f>'SO 15442'!P21+'SO 15443'!P21+'SO 15444'!P21+'SO 15445'!P21+'SO 15447'!P21+'SO 15670'!P21+'SO 15671'!P21+'SO 15672'!P21</f>
        <v>0</v>
      </c>
      <c r="J22" s="258"/>
      <c r="K22" s="255"/>
      <c r="L22" s="255"/>
      <c r="M22" s="255"/>
      <c r="N22" s="255"/>
      <c r="O22" s="255"/>
      <c r="P22" s="151"/>
      <c r="V22" s="52"/>
      <c r="W22" s="52"/>
    </row>
    <row r="23" spans="1:23" ht="18" customHeight="1" x14ac:dyDescent="0.3">
      <c r="A23" s="1"/>
      <c r="B23" s="227" t="s">
        <v>113</v>
      </c>
      <c r="C23" s="218"/>
      <c r="D23" s="218"/>
      <c r="E23" s="217">
        <f>'SO 15442'!E22+'SO 15443'!E22+'SO 15444'!E22+'SO 15445'!E22+'SO 15447'!E22+'SO 15670'!E22+'SO 15671'!E22+'SO 15672'!E22</f>
        <v>0</v>
      </c>
      <c r="F23" s="274" t="s">
        <v>116</v>
      </c>
      <c r="G23" s="275"/>
      <c r="H23" s="218"/>
      <c r="I23" s="244">
        <f>'SO 15442'!P22+'SO 15443'!P22+'SO 15444'!P22+'SO 15445'!P22+'SO 15447'!P22+'SO 15670'!P22+'SO 15671'!P22+'SO 15672'!P22</f>
        <v>0</v>
      </c>
      <c r="J23" s="258"/>
      <c r="K23" s="255"/>
      <c r="L23" s="255"/>
      <c r="M23" s="255"/>
      <c r="N23" s="255"/>
      <c r="O23" s="255"/>
      <c r="P23" s="151"/>
      <c r="V23" s="52"/>
      <c r="W23" s="52"/>
    </row>
    <row r="24" spans="1:23" ht="18" customHeight="1" x14ac:dyDescent="0.3">
      <c r="A24" s="1"/>
      <c r="B24" s="227" t="s">
        <v>114</v>
      </c>
      <c r="C24" s="218"/>
      <c r="D24" s="218"/>
      <c r="E24" s="217">
        <f>'SO 15442'!E23+'SO 15443'!E23+'SO 15444'!E23+'SO 15445'!E23+'SO 15447'!E23+'SO 15670'!E23+'SO 15671'!E23+'SO 15672'!E23</f>
        <v>0</v>
      </c>
      <c r="F24" s="274" t="s">
        <v>117</v>
      </c>
      <c r="G24" s="275"/>
      <c r="H24" s="218"/>
      <c r="I24" s="227">
        <f>'SO 15442'!P23+'SO 15443'!P23+'SO 15444'!P23+'SO 15445'!P23+'SO 15447'!P23+'SO 15670'!P23+'SO 15671'!P23+'SO 15672'!P23</f>
        <v>0</v>
      </c>
      <c r="J24" s="258"/>
      <c r="K24" s="255"/>
      <c r="L24" s="255"/>
      <c r="M24" s="255"/>
      <c r="N24" s="255"/>
      <c r="O24" s="255"/>
      <c r="P24" s="151"/>
      <c r="V24" s="52"/>
      <c r="W24" s="52"/>
    </row>
    <row r="25" spans="1:23" ht="18" customHeight="1" x14ac:dyDescent="0.3">
      <c r="A25" s="1"/>
      <c r="B25" s="227"/>
      <c r="C25" s="218"/>
      <c r="D25" s="218"/>
      <c r="E25" s="218"/>
      <c r="F25" s="276" t="s">
        <v>38</v>
      </c>
      <c r="G25" s="277"/>
      <c r="H25" s="218"/>
      <c r="I25" s="247">
        <f>SUM(E21:E24)+SUM(I21:I24)</f>
        <v>0</v>
      </c>
      <c r="J25" s="258"/>
      <c r="K25" s="255"/>
      <c r="L25" s="255"/>
      <c r="M25" s="255"/>
      <c r="N25" s="255"/>
      <c r="O25" s="255"/>
      <c r="P25" s="151"/>
    </row>
    <row r="26" spans="1:23" ht="18" customHeight="1" x14ac:dyDescent="0.3">
      <c r="A26" s="1"/>
      <c r="B26" s="200" t="s">
        <v>58</v>
      </c>
      <c r="C26" s="130"/>
      <c r="D26" s="130"/>
      <c r="E26" s="252"/>
      <c r="F26" s="278" t="s">
        <v>42</v>
      </c>
      <c r="G26" s="279"/>
      <c r="H26" s="130"/>
      <c r="I26" s="223"/>
      <c r="J26" s="260"/>
      <c r="K26" s="255"/>
      <c r="L26" s="255"/>
      <c r="M26" s="255"/>
      <c r="N26" s="255"/>
      <c r="O26" s="255"/>
      <c r="P26" s="151"/>
    </row>
    <row r="27" spans="1:23" ht="18" customHeight="1" x14ac:dyDescent="0.3">
      <c r="A27" s="1"/>
      <c r="B27" s="197"/>
      <c r="C27" s="1"/>
      <c r="D27" s="1"/>
      <c r="E27" s="253"/>
      <c r="F27" s="267" t="s">
        <v>43</v>
      </c>
      <c r="G27" s="268"/>
      <c r="H27" s="131"/>
      <c r="I27" s="243">
        <f>E20+I20+I25</f>
        <v>0</v>
      </c>
      <c r="J27" s="190"/>
      <c r="K27" s="255"/>
      <c r="L27" s="255"/>
      <c r="M27" s="255"/>
      <c r="N27" s="255"/>
      <c r="O27" s="255"/>
      <c r="P27" s="151"/>
    </row>
    <row r="28" spans="1:23" ht="18" customHeight="1" x14ac:dyDescent="0.3">
      <c r="A28" s="1"/>
      <c r="B28" s="197"/>
      <c r="C28" s="1"/>
      <c r="D28" s="1"/>
      <c r="E28" s="253"/>
      <c r="F28" s="269" t="s">
        <v>44</v>
      </c>
      <c r="G28" s="270"/>
      <c r="H28" s="233">
        <f>Rekapitulácia!B16</f>
        <v>0</v>
      </c>
      <c r="I28" s="230">
        <f>ROUND(((ROUND(H28,2)*20)/100),2)*1</f>
        <v>0</v>
      </c>
      <c r="J28" s="261"/>
      <c r="K28" s="255"/>
      <c r="L28" s="255"/>
      <c r="M28" s="255"/>
      <c r="N28" s="255"/>
      <c r="O28" s="255"/>
      <c r="P28" s="150"/>
    </row>
    <row r="29" spans="1:23" ht="18" customHeight="1" x14ac:dyDescent="0.3">
      <c r="A29" s="1"/>
      <c r="B29" s="197"/>
      <c r="C29" s="1"/>
      <c r="D29" s="1"/>
      <c r="E29" s="253"/>
      <c r="F29" s="271" t="s">
        <v>45</v>
      </c>
      <c r="G29" s="272"/>
      <c r="H29" s="229">
        <f>Rekapitulácia!B17</f>
        <v>0</v>
      </c>
      <c r="I29" s="201">
        <f>ROUND(((ROUND(H29,2)*0)/100),2)</f>
        <v>0</v>
      </c>
      <c r="J29" s="190"/>
      <c r="K29" s="255"/>
      <c r="L29" s="255"/>
      <c r="M29" s="255"/>
      <c r="N29" s="255"/>
      <c r="O29" s="255"/>
      <c r="P29" s="150"/>
    </row>
    <row r="30" spans="1:23" ht="18" customHeight="1" x14ac:dyDescent="0.3">
      <c r="A30" s="1"/>
      <c r="B30" s="197"/>
      <c r="C30" s="1"/>
      <c r="D30" s="1"/>
      <c r="E30" s="253"/>
      <c r="F30" s="269" t="s">
        <v>46</v>
      </c>
      <c r="G30" s="270"/>
      <c r="H30" s="222"/>
      <c r="I30" s="245">
        <f>SUM(I27:I29)</f>
        <v>0</v>
      </c>
      <c r="J30" s="261"/>
      <c r="K30" s="255"/>
      <c r="L30" s="255"/>
      <c r="M30" s="255"/>
      <c r="N30" s="255"/>
      <c r="O30" s="255"/>
      <c r="P30" s="151"/>
    </row>
    <row r="31" spans="1:23" ht="18" customHeight="1" x14ac:dyDescent="0.3">
      <c r="A31" s="1"/>
      <c r="B31" s="197"/>
      <c r="C31" s="1"/>
      <c r="D31" s="1"/>
      <c r="E31" s="254"/>
      <c r="F31" s="268"/>
      <c r="G31" s="273"/>
      <c r="H31" s="220"/>
      <c r="I31" s="197"/>
      <c r="J31" s="190"/>
      <c r="K31" s="255"/>
      <c r="L31" s="255"/>
      <c r="M31" s="255"/>
      <c r="N31" s="255"/>
      <c r="O31" s="255"/>
      <c r="P31" s="151"/>
    </row>
    <row r="32" spans="1:23" ht="18" customHeight="1" x14ac:dyDescent="0.3">
      <c r="A32" s="1"/>
      <c r="B32" s="200" t="s">
        <v>56</v>
      </c>
      <c r="C32" s="125"/>
      <c r="D32" s="125"/>
      <c r="E32" s="232" t="s">
        <v>57</v>
      </c>
      <c r="F32" s="219"/>
      <c r="G32" s="125"/>
      <c r="H32" s="130"/>
      <c r="I32" s="125"/>
      <c r="J32" s="260"/>
      <c r="K32" s="255"/>
      <c r="L32" s="255"/>
      <c r="M32" s="255"/>
      <c r="N32" s="255"/>
      <c r="O32" s="255"/>
      <c r="P32" s="151"/>
    </row>
    <row r="33" spans="1:23" ht="18" customHeight="1" x14ac:dyDescent="0.3">
      <c r="A33" s="1"/>
      <c r="B33" s="197"/>
      <c r="C33" s="1"/>
      <c r="D33" s="1"/>
      <c r="E33" s="1"/>
      <c r="F33" s="1"/>
      <c r="G33" s="1"/>
      <c r="H33" s="1"/>
      <c r="I33" s="1"/>
      <c r="J33" s="190"/>
      <c r="K33" s="255"/>
      <c r="L33" s="255"/>
      <c r="M33" s="255"/>
      <c r="N33" s="255"/>
      <c r="O33" s="255"/>
      <c r="P33" s="151"/>
    </row>
    <row r="34" spans="1:23" ht="18" customHeight="1" x14ac:dyDescent="0.3">
      <c r="A34" s="1"/>
      <c r="B34" s="197"/>
      <c r="C34" s="1"/>
      <c r="D34" s="1"/>
      <c r="E34" s="1"/>
      <c r="F34" s="1"/>
      <c r="G34" s="1"/>
      <c r="H34" s="1"/>
      <c r="I34" s="1"/>
      <c r="J34" s="190"/>
      <c r="K34" s="255"/>
      <c r="L34" s="255"/>
      <c r="M34" s="255"/>
      <c r="N34" s="255"/>
      <c r="O34" s="255"/>
      <c r="P34" s="151"/>
    </row>
    <row r="35" spans="1:23" ht="18" customHeight="1" x14ac:dyDescent="0.3">
      <c r="A35" s="1"/>
      <c r="B35" s="197"/>
      <c r="C35" s="1"/>
      <c r="D35" s="1"/>
      <c r="E35" s="1"/>
      <c r="F35" s="1"/>
      <c r="G35" s="1"/>
      <c r="H35" s="1"/>
      <c r="I35" s="1"/>
      <c r="J35" s="190"/>
      <c r="K35" s="255"/>
      <c r="L35" s="255"/>
      <c r="M35" s="255"/>
      <c r="N35" s="255"/>
      <c r="O35" s="255"/>
      <c r="P35" s="151"/>
    </row>
    <row r="36" spans="1:23" ht="18" customHeight="1" x14ac:dyDescent="0.3">
      <c r="A36" s="1"/>
      <c r="B36" s="197"/>
      <c r="C36" s="1"/>
      <c r="D36" s="1"/>
      <c r="E36" s="1"/>
      <c r="F36" s="1"/>
      <c r="G36" s="1"/>
      <c r="H36" s="1"/>
      <c r="I36" s="1"/>
      <c r="J36" s="190"/>
      <c r="K36" s="255"/>
      <c r="L36" s="255"/>
      <c r="M36" s="255"/>
      <c r="N36" s="255"/>
      <c r="O36" s="255"/>
      <c r="P36" s="151"/>
    </row>
    <row r="37" spans="1:23" ht="18" customHeight="1" x14ac:dyDescent="0.3">
      <c r="A37" s="1"/>
      <c r="B37" s="197"/>
      <c r="C37" s="1"/>
      <c r="D37" s="1"/>
      <c r="E37" s="1"/>
      <c r="F37" s="1"/>
      <c r="G37" s="1"/>
      <c r="H37" s="1"/>
      <c r="I37" s="1"/>
      <c r="J37" s="190"/>
      <c r="K37" s="255"/>
      <c r="L37" s="255"/>
      <c r="M37" s="255"/>
      <c r="N37" s="255"/>
      <c r="O37" s="255"/>
      <c r="P37" s="151"/>
    </row>
    <row r="38" spans="1:23" ht="18" customHeight="1" x14ac:dyDescent="0.3">
      <c r="A38" s="1"/>
      <c r="B38" s="256"/>
      <c r="C38" s="257"/>
      <c r="D38" s="257"/>
      <c r="E38" s="257"/>
      <c r="F38" s="257"/>
      <c r="G38" s="257"/>
      <c r="H38" s="257"/>
      <c r="I38" s="257"/>
      <c r="J38" s="262"/>
      <c r="K38" s="255"/>
      <c r="L38" s="255"/>
      <c r="M38" s="255"/>
      <c r="N38" s="255"/>
      <c r="O38" s="255"/>
      <c r="P38" s="151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AC1A5-B38F-45B2-9096-B23159539CD1}">
  <dimension ref="A1:AA90"/>
  <sheetViews>
    <sheetView workbookViewId="0">
      <pane ySplit="1" topLeftCell="A66" activePane="bottomLeft" state="frozen"/>
      <selection pane="bottomLeft" activeCell="H78" sqref="H78:H8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7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64" t="s">
        <v>20</v>
      </c>
      <c r="C1" s="306"/>
      <c r="D1" s="11"/>
      <c r="E1" s="365" t="s">
        <v>0</v>
      </c>
      <c r="F1" s="366"/>
      <c r="G1" s="12"/>
      <c r="H1" s="305" t="s">
        <v>69</v>
      </c>
      <c r="I1" s="306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67" t="s">
        <v>20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9"/>
      <c r="R2" s="369"/>
      <c r="S2" s="369"/>
      <c r="T2" s="369"/>
      <c r="U2" s="369"/>
      <c r="V2" s="370"/>
      <c r="W2" s="52"/>
    </row>
    <row r="3" spans="1:23" ht="18" customHeight="1" x14ac:dyDescent="0.3">
      <c r="A3" s="14"/>
      <c r="B3" s="371" t="s">
        <v>1</v>
      </c>
      <c r="C3" s="372"/>
      <c r="D3" s="372"/>
      <c r="E3" s="372"/>
      <c r="F3" s="372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4"/>
      <c r="W3" s="52"/>
    </row>
    <row r="4" spans="1:23" ht="18" customHeight="1" x14ac:dyDescent="0.3">
      <c r="A4" s="14"/>
      <c r="B4" s="42" t="s">
        <v>21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75" t="s">
        <v>28</v>
      </c>
      <c r="C7" s="376"/>
      <c r="D7" s="376"/>
      <c r="E7" s="376"/>
      <c r="F7" s="376"/>
      <c r="G7" s="376"/>
      <c r="H7" s="37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55" t="s">
        <v>29</v>
      </c>
      <c r="C9" s="356"/>
      <c r="D9" s="356"/>
      <c r="E9" s="356"/>
      <c r="F9" s="356"/>
      <c r="G9" s="356"/>
      <c r="H9" s="357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55" t="s">
        <v>30</v>
      </c>
      <c r="C11" s="356"/>
      <c r="D11" s="356"/>
      <c r="E11" s="356"/>
      <c r="F11" s="356"/>
      <c r="G11" s="356"/>
      <c r="H11" s="357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58" t="s">
        <v>39</v>
      </c>
      <c r="G14" s="359"/>
      <c r="H14" s="350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15442'!E59</f>
        <v>0</v>
      </c>
      <c r="D15" s="57">
        <f>'SO 15442'!F59</f>
        <v>0</v>
      </c>
      <c r="E15" s="66">
        <f>'SO 15442'!G59</f>
        <v>0</v>
      </c>
      <c r="F15" s="360"/>
      <c r="G15" s="352"/>
      <c r="H15" s="335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61" t="s">
        <v>40</v>
      </c>
      <c r="G16" s="352"/>
      <c r="H16" s="335"/>
      <c r="I16" s="24"/>
      <c r="J16" s="24"/>
      <c r="K16" s="25"/>
      <c r="L16" s="25"/>
      <c r="M16" s="25"/>
      <c r="N16" s="25"/>
      <c r="O16" s="72"/>
      <c r="P16" s="82">
        <f>(SUM(Z76:Z89))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62" t="s">
        <v>41</v>
      </c>
      <c r="G17" s="352"/>
      <c r="H17" s="335"/>
      <c r="I17" s="24"/>
      <c r="J17" s="24"/>
      <c r="K17" s="25"/>
      <c r="L17" s="25"/>
      <c r="M17" s="25"/>
      <c r="N17" s="25"/>
      <c r="O17" s="72"/>
      <c r="P17" s="82">
        <f>(SUM(Y76:Y89))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63"/>
      <c r="G18" s="354"/>
      <c r="H18" s="335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47"/>
      <c r="G19" s="334"/>
      <c r="H19" s="348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36" t="s">
        <v>38</v>
      </c>
      <c r="G20" s="349"/>
      <c r="H20" s="350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51" t="s">
        <v>50</v>
      </c>
      <c r="G21" s="352"/>
      <c r="H21" s="335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51" t="s">
        <v>51</v>
      </c>
      <c r="G22" s="352"/>
      <c r="H22" s="335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51" t="s">
        <v>52</v>
      </c>
      <c r="G23" s="352"/>
      <c r="H23" s="335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3"/>
      <c r="G24" s="354"/>
      <c r="H24" s="335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3" t="s">
        <v>38</v>
      </c>
      <c r="G25" s="334"/>
      <c r="H25" s="335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36" t="s">
        <v>42</v>
      </c>
      <c r="G26" s="337"/>
      <c r="H26" s="338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39" t="s">
        <v>43</v>
      </c>
      <c r="G27" s="322"/>
      <c r="H27" s="340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1" t="s">
        <v>44</v>
      </c>
      <c r="G28" s="342"/>
      <c r="H28" s="206">
        <f>P27-SUM('SO 15442'!K76:'SO 15442'!K89)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3" t="s">
        <v>45</v>
      </c>
      <c r="G29" s="344"/>
      <c r="H29" s="32">
        <f>SUM('SO 15442'!K76:'SO 15442'!K89)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5" t="s">
        <v>46</v>
      </c>
      <c r="G30" s="346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22"/>
      <c r="G31" s="323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4"/>
    </row>
    <row r="42" spans="1:23" x14ac:dyDescent="0.3">
      <c r="A42" s="129"/>
      <c r="B42" s="19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4"/>
    </row>
    <row r="43" spans="1:23" x14ac:dyDescent="0.3">
      <c r="A43" s="129"/>
      <c r="B43" s="19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26" t="s">
        <v>0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8"/>
      <c r="W44" s="52"/>
    </row>
    <row r="45" spans="1:23" x14ac:dyDescent="0.3">
      <c r="A45" s="129"/>
      <c r="B45" s="19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2"/>
      <c r="B46" s="310" t="s">
        <v>28</v>
      </c>
      <c r="C46" s="311"/>
      <c r="D46" s="311"/>
      <c r="E46" s="312"/>
      <c r="F46" s="329" t="s">
        <v>25</v>
      </c>
      <c r="G46" s="311"/>
      <c r="H46" s="31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2"/>
      <c r="B47" s="310" t="s">
        <v>29</v>
      </c>
      <c r="C47" s="311"/>
      <c r="D47" s="311"/>
      <c r="E47" s="312"/>
      <c r="F47" s="329" t="s">
        <v>23</v>
      </c>
      <c r="G47" s="311"/>
      <c r="H47" s="31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2"/>
      <c r="B48" s="310" t="s">
        <v>30</v>
      </c>
      <c r="C48" s="311"/>
      <c r="D48" s="311"/>
      <c r="E48" s="312"/>
      <c r="F48" s="329" t="s">
        <v>62</v>
      </c>
      <c r="G48" s="311"/>
      <c r="H48" s="31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2"/>
      <c r="B49" s="330" t="s">
        <v>1</v>
      </c>
      <c r="C49" s="331"/>
      <c r="D49" s="331"/>
      <c r="E49" s="331"/>
      <c r="F49" s="331"/>
      <c r="G49" s="331"/>
      <c r="H49" s="331"/>
      <c r="I49" s="332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6" t="s">
        <v>21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6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24" t="s">
        <v>59</v>
      </c>
      <c r="C54" s="325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16" t="s">
        <v>64</v>
      </c>
      <c r="C55" s="302"/>
      <c r="D55" s="302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5"/>
      <c r="X55" s="137"/>
      <c r="Y55" s="137"/>
      <c r="Z55" s="137"/>
    </row>
    <row r="56" spans="1:26" x14ac:dyDescent="0.3">
      <c r="A56" s="9"/>
      <c r="B56" s="317" t="s">
        <v>65</v>
      </c>
      <c r="C56" s="318"/>
      <c r="D56" s="318"/>
      <c r="E56" s="138">
        <f>'SO 15442'!L79</f>
        <v>0</v>
      </c>
      <c r="F56" s="138">
        <f>'SO 15442'!M79</f>
        <v>0</v>
      </c>
      <c r="G56" s="138">
        <f>'SO 15442'!I79</f>
        <v>0</v>
      </c>
      <c r="H56" s="139">
        <f>'SO 15442'!S79</f>
        <v>0.74</v>
      </c>
      <c r="I56" s="139">
        <f>'SO 15442'!V79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5"/>
      <c r="X56" s="137"/>
      <c r="Y56" s="137"/>
      <c r="Z56" s="137"/>
    </row>
    <row r="57" spans="1:26" x14ac:dyDescent="0.3">
      <c r="A57" s="9"/>
      <c r="B57" s="317" t="s">
        <v>66</v>
      </c>
      <c r="C57" s="318"/>
      <c r="D57" s="318"/>
      <c r="E57" s="138">
        <f>'SO 15442'!L83</f>
        <v>0</v>
      </c>
      <c r="F57" s="138">
        <f>'SO 15442'!M83</f>
        <v>0</v>
      </c>
      <c r="G57" s="138">
        <f>'SO 15442'!I83</f>
        <v>0</v>
      </c>
      <c r="H57" s="139">
        <f>'SO 15442'!S83</f>
        <v>46.17</v>
      </c>
      <c r="I57" s="139">
        <f>'SO 15442'!V83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5"/>
      <c r="X57" s="137"/>
      <c r="Y57" s="137"/>
      <c r="Z57" s="137"/>
    </row>
    <row r="58" spans="1:26" x14ac:dyDescent="0.3">
      <c r="A58" s="9"/>
      <c r="B58" s="317" t="s">
        <v>67</v>
      </c>
      <c r="C58" s="318"/>
      <c r="D58" s="318"/>
      <c r="E58" s="138">
        <f>'SO 15442'!L87</f>
        <v>0</v>
      </c>
      <c r="F58" s="138">
        <f>'SO 15442'!M87</f>
        <v>0</v>
      </c>
      <c r="G58" s="138">
        <f>'SO 15442'!I87</f>
        <v>0</v>
      </c>
      <c r="H58" s="139">
        <f>'SO 15442'!S87</f>
        <v>0</v>
      </c>
      <c r="I58" s="139">
        <f>'SO 15442'!V87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5"/>
      <c r="X58" s="137"/>
      <c r="Y58" s="137"/>
      <c r="Z58" s="137"/>
    </row>
    <row r="59" spans="1:26" x14ac:dyDescent="0.3">
      <c r="A59" s="9"/>
      <c r="B59" s="319" t="s">
        <v>64</v>
      </c>
      <c r="C59" s="300"/>
      <c r="D59" s="300"/>
      <c r="E59" s="140">
        <f>'SO 15442'!L89</f>
        <v>0</v>
      </c>
      <c r="F59" s="140">
        <f>'SO 15442'!M89</f>
        <v>0</v>
      </c>
      <c r="G59" s="140">
        <f>'SO 15442'!I89</f>
        <v>0</v>
      </c>
      <c r="H59" s="141">
        <f>'SO 15442'!S89</f>
        <v>46.91</v>
      </c>
      <c r="I59" s="141">
        <f>'SO 15442'!V89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05"/>
      <c r="X59" s="137"/>
      <c r="Y59" s="137"/>
      <c r="Z59" s="137"/>
    </row>
    <row r="60" spans="1:26" x14ac:dyDescent="0.3">
      <c r="A60" s="1"/>
      <c r="B60" s="197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2"/>
    </row>
    <row r="61" spans="1:26" x14ac:dyDescent="0.3">
      <c r="A61" s="142"/>
      <c r="B61" s="320" t="s">
        <v>68</v>
      </c>
      <c r="C61" s="321"/>
      <c r="D61" s="321"/>
      <c r="E61" s="144">
        <f>'SO 15442'!L90</f>
        <v>0</v>
      </c>
      <c r="F61" s="144">
        <f>'SO 15442'!M90</f>
        <v>0</v>
      </c>
      <c r="G61" s="144">
        <f>'SO 15442'!I90</f>
        <v>0</v>
      </c>
      <c r="H61" s="145">
        <f>'SO 15442'!S90</f>
        <v>46.91</v>
      </c>
      <c r="I61" s="145">
        <f>'SO 15442'!V90</f>
        <v>0</v>
      </c>
      <c r="J61" s="146"/>
      <c r="K61" s="146"/>
      <c r="L61" s="146"/>
      <c r="M61" s="146"/>
      <c r="N61" s="146"/>
      <c r="O61" s="146"/>
      <c r="P61" s="146"/>
      <c r="Q61" s="147"/>
      <c r="R61" s="147"/>
      <c r="S61" s="147"/>
      <c r="T61" s="147"/>
      <c r="U61" s="147"/>
      <c r="V61" s="152"/>
      <c r="W61" s="205"/>
      <c r="X61" s="143"/>
      <c r="Y61" s="143"/>
      <c r="Z61" s="143"/>
    </row>
    <row r="62" spans="1:26" x14ac:dyDescent="0.3">
      <c r="A62" s="14"/>
      <c r="B62" s="41"/>
      <c r="C62" s="3"/>
      <c r="D62" s="3"/>
      <c r="E62" s="13"/>
      <c r="F62" s="13"/>
      <c r="G62" s="13"/>
      <c r="H62" s="153"/>
      <c r="I62" s="153"/>
      <c r="J62" s="153"/>
      <c r="K62" s="153"/>
      <c r="L62" s="153"/>
      <c r="M62" s="153"/>
      <c r="N62" s="153"/>
      <c r="O62" s="153"/>
      <c r="P62" s="153"/>
      <c r="Q62" s="10"/>
      <c r="R62" s="10"/>
      <c r="S62" s="10"/>
      <c r="T62" s="10"/>
      <c r="U62" s="10"/>
      <c r="V62" s="10"/>
      <c r="W62" s="52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37"/>
      <c r="C64" s="8"/>
      <c r="D64" s="8"/>
      <c r="E64" s="26"/>
      <c r="F64" s="26"/>
      <c r="G64" s="26"/>
      <c r="H64" s="154"/>
      <c r="I64" s="154"/>
      <c r="J64" s="154"/>
      <c r="K64" s="154"/>
      <c r="L64" s="154"/>
      <c r="M64" s="154"/>
      <c r="N64" s="154"/>
      <c r="O64" s="154"/>
      <c r="P64" s="154"/>
      <c r="Q64" s="15"/>
      <c r="R64" s="15"/>
      <c r="S64" s="15"/>
      <c r="T64" s="15"/>
      <c r="U64" s="15"/>
      <c r="V64" s="15"/>
      <c r="W64" s="52"/>
    </row>
    <row r="65" spans="1:26" ht="34.950000000000003" customHeight="1" x14ac:dyDescent="0.3">
      <c r="A65" s="1"/>
      <c r="B65" s="303" t="s">
        <v>69</v>
      </c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52"/>
    </row>
    <row r="66" spans="1:26" x14ac:dyDescent="0.3">
      <c r="A66" s="14"/>
      <c r="B66" s="95"/>
      <c r="C66" s="18"/>
      <c r="D66" s="18"/>
      <c r="E66" s="97"/>
      <c r="F66" s="97"/>
      <c r="G66" s="97"/>
      <c r="H66" s="168"/>
      <c r="I66" s="168"/>
      <c r="J66" s="168"/>
      <c r="K66" s="168"/>
      <c r="L66" s="168"/>
      <c r="M66" s="168"/>
      <c r="N66" s="168"/>
      <c r="O66" s="168"/>
      <c r="P66" s="168"/>
      <c r="Q66" s="19"/>
      <c r="R66" s="19"/>
      <c r="S66" s="19"/>
      <c r="T66" s="19"/>
      <c r="U66" s="19"/>
      <c r="V66" s="19"/>
      <c r="W66" s="52"/>
    </row>
    <row r="67" spans="1:26" ht="19.95" customHeight="1" x14ac:dyDescent="0.3">
      <c r="A67" s="192"/>
      <c r="B67" s="307" t="s">
        <v>28</v>
      </c>
      <c r="C67" s="308"/>
      <c r="D67" s="308"/>
      <c r="E67" s="309"/>
      <c r="F67" s="166"/>
      <c r="G67" s="166"/>
      <c r="H67" s="167" t="s">
        <v>80</v>
      </c>
      <c r="I67" s="313" t="s">
        <v>81</v>
      </c>
      <c r="J67" s="314"/>
      <c r="K67" s="314"/>
      <c r="L67" s="314"/>
      <c r="M67" s="314"/>
      <c r="N67" s="314"/>
      <c r="O67" s="314"/>
      <c r="P67" s="315"/>
      <c r="Q67" s="17"/>
      <c r="R67" s="17"/>
      <c r="S67" s="17"/>
      <c r="T67" s="17"/>
      <c r="U67" s="17"/>
      <c r="V67" s="17"/>
      <c r="W67" s="52"/>
    </row>
    <row r="68" spans="1:26" ht="19.95" customHeight="1" x14ac:dyDescent="0.3">
      <c r="A68" s="192"/>
      <c r="B68" s="310" t="s">
        <v>29</v>
      </c>
      <c r="C68" s="311"/>
      <c r="D68" s="311"/>
      <c r="E68" s="312"/>
      <c r="F68" s="162"/>
      <c r="G68" s="162"/>
      <c r="H68" s="163" t="s">
        <v>23</v>
      </c>
      <c r="I68" s="16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ht="19.95" customHeight="1" x14ac:dyDescent="0.3">
      <c r="A69" s="192"/>
      <c r="B69" s="310" t="s">
        <v>30</v>
      </c>
      <c r="C69" s="311"/>
      <c r="D69" s="311"/>
      <c r="E69" s="312"/>
      <c r="F69" s="162"/>
      <c r="G69" s="162"/>
      <c r="H69" s="163" t="s">
        <v>82</v>
      </c>
      <c r="I69" s="163" t="s">
        <v>27</v>
      </c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4"/>
      <c r="B70" s="196" t="s">
        <v>83</v>
      </c>
      <c r="C70" s="3"/>
      <c r="D70" s="3"/>
      <c r="E70" s="13"/>
      <c r="F70" s="13"/>
      <c r="G70" s="13"/>
      <c r="H70" s="153"/>
      <c r="I70" s="15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6" t="s">
        <v>21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41"/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198" t="s">
        <v>63</v>
      </c>
      <c r="C74" s="164"/>
      <c r="D74" s="164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x14ac:dyDescent="0.3">
      <c r="A75" s="2"/>
      <c r="B75" s="199" t="s">
        <v>70</v>
      </c>
      <c r="C75" s="127" t="s">
        <v>71</v>
      </c>
      <c r="D75" s="127" t="s">
        <v>72</v>
      </c>
      <c r="E75" s="155"/>
      <c r="F75" s="155" t="s">
        <v>73</v>
      </c>
      <c r="G75" s="155" t="s">
        <v>74</v>
      </c>
      <c r="H75" s="156" t="s">
        <v>75</v>
      </c>
      <c r="I75" s="156" t="s">
        <v>76</v>
      </c>
      <c r="J75" s="156"/>
      <c r="K75" s="156"/>
      <c r="L75" s="156"/>
      <c r="M75" s="156"/>
      <c r="N75" s="156"/>
      <c r="O75" s="156"/>
      <c r="P75" s="156" t="s">
        <v>77</v>
      </c>
      <c r="Q75" s="157"/>
      <c r="R75" s="157"/>
      <c r="S75" s="127" t="s">
        <v>78</v>
      </c>
      <c r="T75" s="158"/>
      <c r="U75" s="158"/>
      <c r="V75" s="127" t="s">
        <v>79</v>
      </c>
      <c r="W75" s="52"/>
    </row>
    <row r="76" spans="1:26" x14ac:dyDescent="0.3">
      <c r="A76" s="9"/>
      <c r="B76" s="200"/>
      <c r="C76" s="169"/>
      <c r="D76" s="302" t="s">
        <v>64</v>
      </c>
      <c r="E76" s="302"/>
      <c r="F76" s="134"/>
      <c r="G76" s="170"/>
      <c r="H76" s="134"/>
      <c r="I76" s="134"/>
      <c r="J76" s="135"/>
      <c r="K76" s="135"/>
      <c r="L76" s="135"/>
      <c r="M76" s="135"/>
      <c r="N76" s="135"/>
      <c r="O76" s="135"/>
      <c r="P76" s="135"/>
      <c r="Q76" s="133"/>
      <c r="R76" s="133"/>
      <c r="S76" s="133"/>
      <c r="T76" s="133"/>
      <c r="U76" s="133"/>
      <c r="V76" s="186"/>
      <c r="W76" s="205"/>
      <c r="X76" s="137"/>
      <c r="Y76" s="137"/>
      <c r="Z76" s="137"/>
    </row>
    <row r="77" spans="1:26" x14ac:dyDescent="0.3">
      <c r="A77" s="9"/>
      <c r="B77" s="201"/>
      <c r="C77" s="172">
        <v>1</v>
      </c>
      <c r="D77" s="298" t="s">
        <v>84</v>
      </c>
      <c r="E77" s="298"/>
      <c r="F77" s="138"/>
      <c r="G77" s="171"/>
      <c r="H77" s="138"/>
      <c r="I77" s="138"/>
      <c r="J77" s="139"/>
      <c r="K77" s="139"/>
      <c r="L77" s="139"/>
      <c r="M77" s="139"/>
      <c r="N77" s="139"/>
      <c r="O77" s="139"/>
      <c r="P77" s="139"/>
      <c r="Q77" s="9"/>
      <c r="R77" s="9"/>
      <c r="S77" s="9"/>
      <c r="T77" s="9"/>
      <c r="U77" s="9"/>
      <c r="V77" s="187"/>
      <c r="W77" s="205"/>
      <c r="X77" s="137"/>
      <c r="Y77" s="137"/>
      <c r="Z77" s="137"/>
    </row>
    <row r="78" spans="1:26" ht="25.05" customHeight="1" x14ac:dyDescent="0.3">
      <c r="A78" s="178"/>
      <c r="B78" s="202">
        <v>1</v>
      </c>
      <c r="C78" s="179" t="s">
        <v>85</v>
      </c>
      <c r="D78" s="299" t="s">
        <v>86</v>
      </c>
      <c r="E78" s="299"/>
      <c r="F78" s="173" t="s">
        <v>87</v>
      </c>
      <c r="G78" s="174">
        <v>675</v>
      </c>
      <c r="H78" s="173"/>
      <c r="I78" s="173">
        <f>ROUND(G78*(H78),2)</f>
        <v>0</v>
      </c>
      <c r="J78" s="175">
        <f>ROUND(G78*(N78),2)</f>
        <v>8147.25</v>
      </c>
      <c r="K78" s="176">
        <f>ROUND(G78*(O78),2)</f>
        <v>0</v>
      </c>
      <c r="L78" s="176">
        <f>ROUND(G78*(H78),2)</f>
        <v>0</v>
      </c>
      <c r="M78" s="176"/>
      <c r="N78" s="176">
        <v>12.07</v>
      </c>
      <c r="O78" s="176"/>
      <c r="P78" s="180">
        <v>1.1000000000000001E-3</v>
      </c>
      <c r="Q78" s="180"/>
      <c r="R78" s="180">
        <v>1.1000000000000001E-3</v>
      </c>
      <c r="S78" s="177">
        <f>ROUND(G78*(P78),3)</f>
        <v>0.74299999999999999</v>
      </c>
      <c r="T78" s="177"/>
      <c r="U78" s="177"/>
      <c r="V78" s="188"/>
      <c r="W78" s="52"/>
      <c r="Z78">
        <v>0</v>
      </c>
    </row>
    <row r="79" spans="1:26" x14ac:dyDescent="0.3">
      <c r="A79" s="9"/>
      <c r="B79" s="201"/>
      <c r="C79" s="172">
        <v>1</v>
      </c>
      <c r="D79" s="298" t="s">
        <v>84</v>
      </c>
      <c r="E79" s="298"/>
      <c r="F79" s="138"/>
      <c r="G79" s="171"/>
      <c r="H79" s="138"/>
      <c r="I79" s="140">
        <f>ROUND((SUM(I77:I78))/1,2)</f>
        <v>0</v>
      </c>
      <c r="J79" s="139"/>
      <c r="K79" s="139"/>
      <c r="L79" s="139">
        <f>ROUND((SUM(L77:L78))/1,2)</f>
        <v>0</v>
      </c>
      <c r="M79" s="139">
        <f>ROUND((SUM(M77:M78))/1,2)</f>
        <v>0</v>
      </c>
      <c r="N79" s="139"/>
      <c r="O79" s="139"/>
      <c r="P79" s="139"/>
      <c r="Q79" s="9"/>
      <c r="R79" s="9"/>
      <c r="S79" s="9">
        <f>ROUND((SUM(S77:S78))/1,2)</f>
        <v>0.74</v>
      </c>
      <c r="T79" s="9"/>
      <c r="U79" s="9"/>
      <c r="V79" s="189">
        <f>ROUND((SUM(V77:V78))/1,2)</f>
        <v>0</v>
      </c>
      <c r="W79" s="205"/>
      <c r="X79" s="137"/>
      <c r="Y79" s="137"/>
      <c r="Z79" s="137"/>
    </row>
    <row r="80" spans="1:26" x14ac:dyDescent="0.3">
      <c r="A80" s="1"/>
      <c r="B80" s="197"/>
      <c r="C80" s="1"/>
      <c r="D80" s="1"/>
      <c r="E80" s="131"/>
      <c r="F80" s="131"/>
      <c r="G80" s="165"/>
      <c r="H80" s="131"/>
      <c r="I80" s="131"/>
      <c r="J80" s="132"/>
      <c r="K80" s="132"/>
      <c r="L80" s="132"/>
      <c r="M80" s="132"/>
      <c r="N80" s="132"/>
      <c r="O80" s="132"/>
      <c r="P80" s="132"/>
      <c r="Q80" s="1"/>
      <c r="R80" s="1"/>
      <c r="S80" s="1"/>
      <c r="T80" s="1"/>
      <c r="U80" s="1"/>
      <c r="V80" s="190"/>
      <c r="W80" s="52"/>
    </row>
    <row r="81" spans="1:26" x14ac:dyDescent="0.3">
      <c r="A81" s="9"/>
      <c r="B81" s="201"/>
      <c r="C81" s="172">
        <v>5</v>
      </c>
      <c r="D81" s="298" t="s">
        <v>88</v>
      </c>
      <c r="E81" s="298"/>
      <c r="F81" s="138"/>
      <c r="G81" s="171"/>
      <c r="H81" s="138"/>
      <c r="I81" s="138"/>
      <c r="J81" s="139"/>
      <c r="K81" s="139"/>
      <c r="L81" s="139"/>
      <c r="M81" s="139"/>
      <c r="N81" s="139"/>
      <c r="O81" s="139"/>
      <c r="P81" s="139"/>
      <c r="Q81" s="9"/>
      <c r="R81" s="9"/>
      <c r="S81" s="9"/>
      <c r="T81" s="9"/>
      <c r="U81" s="9"/>
      <c r="V81" s="187"/>
      <c r="W81" s="205"/>
      <c r="X81" s="137"/>
      <c r="Y81" s="137"/>
      <c r="Z81" s="137"/>
    </row>
    <row r="82" spans="1:26" ht="25.05" customHeight="1" x14ac:dyDescent="0.3">
      <c r="A82" s="178"/>
      <c r="B82" s="202">
        <v>2</v>
      </c>
      <c r="C82" s="179" t="s">
        <v>89</v>
      </c>
      <c r="D82" s="299" t="s">
        <v>90</v>
      </c>
      <c r="E82" s="299"/>
      <c r="F82" s="173" t="s">
        <v>91</v>
      </c>
      <c r="G82" s="174">
        <v>45</v>
      </c>
      <c r="H82" s="173"/>
      <c r="I82" s="173">
        <f>ROUND(G82*(H82),2)</f>
        <v>0</v>
      </c>
      <c r="J82" s="175">
        <f>ROUND(G82*(N82),2)</f>
        <v>4036.5</v>
      </c>
      <c r="K82" s="176">
        <f>ROUND(G82*(O82),2)</f>
        <v>0</v>
      </c>
      <c r="L82" s="176">
        <f>ROUND(G82*(H82),2)</f>
        <v>0</v>
      </c>
      <c r="M82" s="176"/>
      <c r="N82" s="176">
        <v>89.7</v>
      </c>
      <c r="O82" s="176"/>
      <c r="P82" s="180">
        <v>1.026</v>
      </c>
      <c r="Q82" s="180"/>
      <c r="R82" s="180">
        <v>1.026</v>
      </c>
      <c r="S82" s="177">
        <f>ROUND(G82*(P82),3)</f>
        <v>46.17</v>
      </c>
      <c r="T82" s="177"/>
      <c r="U82" s="177"/>
      <c r="V82" s="188"/>
      <c r="W82" s="52"/>
      <c r="Z82">
        <v>0</v>
      </c>
    </row>
    <row r="83" spans="1:26" x14ac:dyDescent="0.3">
      <c r="A83" s="9"/>
      <c r="B83" s="201"/>
      <c r="C83" s="172">
        <v>5</v>
      </c>
      <c r="D83" s="298" t="s">
        <v>88</v>
      </c>
      <c r="E83" s="298"/>
      <c r="F83" s="138"/>
      <c r="G83" s="171"/>
      <c r="H83" s="138"/>
      <c r="I83" s="140">
        <f>ROUND((SUM(I81:I82))/1,2)</f>
        <v>0</v>
      </c>
      <c r="J83" s="139"/>
      <c r="K83" s="139"/>
      <c r="L83" s="139">
        <f>ROUND((SUM(L81:L82))/1,2)</f>
        <v>0</v>
      </c>
      <c r="M83" s="139">
        <f>ROUND((SUM(M81:M82))/1,2)</f>
        <v>0</v>
      </c>
      <c r="N83" s="139"/>
      <c r="O83" s="139"/>
      <c r="P83" s="139"/>
      <c r="Q83" s="9"/>
      <c r="R83" s="9"/>
      <c r="S83" s="9">
        <f>ROUND((SUM(S81:S82))/1,2)</f>
        <v>46.17</v>
      </c>
      <c r="T83" s="9"/>
      <c r="U83" s="9"/>
      <c r="V83" s="189">
        <f>ROUND((SUM(V81:V82))/1,2)</f>
        <v>0</v>
      </c>
      <c r="W83" s="205"/>
      <c r="X83" s="137"/>
      <c r="Y83" s="137"/>
      <c r="Z83" s="137"/>
    </row>
    <row r="84" spans="1:26" x14ac:dyDescent="0.3">
      <c r="A84" s="1"/>
      <c r="B84" s="197"/>
      <c r="C84" s="1"/>
      <c r="D84" s="1"/>
      <c r="E84" s="131"/>
      <c r="F84" s="131"/>
      <c r="G84" s="165"/>
      <c r="H84" s="131"/>
      <c r="I84" s="131"/>
      <c r="J84" s="132"/>
      <c r="K84" s="132"/>
      <c r="L84" s="132"/>
      <c r="M84" s="132"/>
      <c r="N84" s="132"/>
      <c r="O84" s="132"/>
      <c r="P84" s="132"/>
      <c r="Q84" s="1"/>
      <c r="R84" s="1"/>
      <c r="S84" s="1"/>
      <c r="T84" s="1"/>
      <c r="U84" s="1"/>
      <c r="V84" s="190"/>
      <c r="W84" s="52"/>
    </row>
    <row r="85" spans="1:26" x14ac:dyDescent="0.3">
      <c r="A85" s="9"/>
      <c r="B85" s="201"/>
      <c r="C85" s="172">
        <v>99</v>
      </c>
      <c r="D85" s="298" t="s">
        <v>92</v>
      </c>
      <c r="E85" s="298"/>
      <c r="F85" s="138"/>
      <c r="G85" s="171"/>
      <c r="H85" s="138"/>
      <c r="I85" s="138"/>
      <c r="J85" s="139"/>
      <c r="K85" s="139"/>
      <c r="L85" s="139"/>
      <c r="M85" s="139"/>
      <c r="N85" s="139"/>
      <c r="O85" s="139"/>
      <c r="P85" s="139"/>
      <c r="Q85" s="9"/>
      <c r="R85" s="9"/>
      <c r="S85" s="9"/>
      <c r="T85" s="9"/>
      <c r="U85" s="9"/>
      <c r="V85" s="187"/>
      <c r="W85" s="205"/>
      <c r="X85" s="137"/>
      <c r="Y85" s="137"/>
      <c r="Z85" s="137"/>
    </row>
    <row r="86" spans="1:26" ht="25.05" customHeight="1" x14ac:dyDescent="0.3">
      <c r="A86" s="178"/>
      <c r="B86" s="202">
        <v>3</v>
      </c>
      <c r="C86" s="179" t="s">
        <v>93</v>
      </c>
      <c r="D86" s="299" t="s">
        <v>94</v>
      </c>
      <c r="E86" s="299"/>
      <c r="F86" s="173" t="s">
        <v>91</v>
      </c>
      <c r="G86" s="174">
        <v>46.912999999999997</v>
      </c>
      <c r="H86" s="173"/>
      <c r="I86" s="173">
        <f>ROUND(G86*(H86),2)</f>
        <v>0</v>
      </c>
      <c r="J86" s="175">
        <f>ROUND(G86*(N86),2)</f>
        <v>59.11</v>
      </c>
      <c r="K86" s="176">
        <f>ROUND(G86*(O86),2)</f>
        <v>0</v>
      </c>
      <c r="L86" s="176">
        <f>ROUND(G86*(H86),2)</f>
        <v>0</v>
      </c>
      <c r="M86" s="176"/>
      <c r="N86" s="176">
        <v>1.26</v>
      </c>
      <c r="O86" s="176"/>
      <c r="P86" s="180"/>
      <c r="Q86" s="180"/>
      <c r="R86" s="180"/>
      <c r="S86" s="177">
        <f>ROUND(G86*(P86),3)</f>
        <v>0</v>
      </c>
      <c r="T86" s="177"/>
      <c r="U86" s="177"/>
      <c r="V86" s="188"/>
      <c r="W86" s="52"/>
      <c r="Z86">
        <v>0</v>
      </c>
    </row>
    <row r="87" spans="1:26" x14ac:dyDescent="0.3">
      <c r="A87" s="9"/>
      <c r="B87" s="201"/>
      <c r="C87" s="172">
        <v>99</v>
      </c>
      <c r="D87" s="298" t="s">
        <v>92</v>
      </c>
      <c r="E87" s="298"/>
      <c r="F87" s="138"/>
      <c r="G87" s="171"/>
      <c r="H87" s="138"/>
      <c r="I87" s="140">
        <f>ROUND((SUM(I85:I86))/1,2)</f>
        <v>0</v>
      </c>
      <c r="J87" s="139"/>
      <c r="K87" s="139"/>
      <c r="L87" s="139">
        <f>ROUND((SUM(L85:L86))/1,2)</f>
        <v>0</v>
      </c>
      <c r="M87" s="139">
        <f>ROUND((SUM(M85:M86))/1,2)</f>
        <v>0</v>
      </c>
      <c r="N87" s="139"/>
      <c r="O87" s="139"/>
      <c r="P87" s="181"/>
      <c r="Q87" s="1"/>
      <c r="R87" s="1"/>
      <c r="S87" s="181">
        <f>ROUND((SUM(S85:S86))/1,2)</f>
        <v>0</v>
      </c>
      <c r="T87" s="2"/>
      <c r="U87" s="2"/>
      <c r="V87" s="189">
        <f>ROUND((SUM(V85:V86))/1,2)</f>
        <v>0</v>
      </c>
      <c r="W87" s="52"/>
    </row>
    <row r="88" spans="1:26" x14ac:dyDescent="0.3">
      <c r="A88" s="1"/>
      <c r="B88" s="197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190"/>
      <c r="W88" s="52"/>
    </row>
    <row r="89" spans="1:26" x14ac:dyDescent="0.3">
      <c r="A89" s="9"/>
      <c r="B89" s="201"/>
      <c r="C89" s="9"/>
      <c r="D89" s="300" t="s">
        <v>64</v>
      </c>
      <c r="E89" s="300"/>
      <c r="F89" s="138"/>
      <c r="G89" s="171"/>
      <c r="H89" s="138"/>
      <c r="I89" s="140">
        <f>ROUND((SUM(I76:I88))/2,2)</f>
        <v>0</v>
      </c>
      <c r="J89" s="139"/>
      <c r="K89" s="139"/>
      <c r="L89" s="139">
        <f>ROUND((SUM(L76:L88))/2,2)</f>
        <v>0</v>
      </c>
      <c r="M89" s="139">
        <f>ROUND((SUM(M76:M88))/2,2)</f>
        <v>0</v>
      </c>
      <c r="N89" s="139"/>
      <c r="O89" s="139"/>
      <c r="P89" s="181"/>
      <c r="Q89" s="1"/>
      <c r="R89" s="1"/>
      <c r="S89" s="181">
        <f>ROUND((SUM(S76:S88))/2,2)</f>
        <v>46.91</v>
      </c>
      <c r="T89" s="1"/>
      <c r="U89" s="1"/>
      <c r="V89" s="189">
        <f>ROUND((SUM(V76:V88))/2,2)</f>
        <v>0</v>
      </c>
      <c r="W89" s="52"/>
    </row>
    <row r="90" spans="1:26" x14ac:dyDescent="0.3">
      <c r="A90" s="1"/>
      <c r="B90" s="203"/>
      <c r="C90" s="182"/>
      <c r="D90" s="301" t="s">
        <v>68</v>
      </c>
      <c r="E90" s="301"/>
      <c r="F90" s="183"/>
      <c r="G90" s="184"/>
      <c r="H90" s="183"/>
      <c r="I90" s="183">
        <f>ROUND((SUM(I76:I89))/3,2)</f>
        <v>0</v>
      </c>
      <c r="J90" s="185"/>
      <c r="K90" s="185">
        <f>ROUND((SUM(K76:K89))/3,2)</f>
        <v>0</v>
      </c>
      <c r="L90" s="185">
        <f>ROUND((SUM(L76:L89))/3,2)</f>
        <v>0</v>
      </c>
      <c r="M90" s="185">
        <f>ROUND((SUM(M76:M89))/3,2)</f>
        <v>0</v>
      </c>
      <c r="N90" s="185"/>
      <c r="O90" s="185"/>
      <c r="P90" s="184"/>
      <c r="Q90" s="182"/>
      <c r="R90" s="182"/>
      <c r="S90" s="184">
        <f>ROUND((SUM(S76:S89))/3,2)</f>
        <v>46.91</v>
      </c>
      <c r="T90" s="182"/>
      <c r="U90" s="182"/>
      <c r="V90" s="191">
        <f>ROUND((SUM(V76:V89))/3,2)</f>
        <v>0</v>
      </c>
      <c r="W90" s="52"/>
      <c r="Y90">
        <f>(SUM(Y76:Y89))</f>
        <v>0</v>
      </c>
      <c r="Z90">
        <f>(SUM(Z76:Z89))</f>
        <v>0</v>
      </c>
    </row>
  </sheetData>
  <mergeCells count="58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D90:E90"/>
    <mergeCell ref="D76:E76"/>
    <mergeCell ref="D77:E77"/>
    <mergeCell ref="D78:E78"/>
    <mergeCell ref="D79:E79"/>
    <mergeCell ref="D81:E81"/>
    <mergeCell ref="D82:E82"/>
    <mergeCell ref="D83:E83"/>
    <mergeCell ref="D85:E85"/>
    <mergeCell ref="D86:E86"/>
    <mergeCell ref="D87:E87"/>
    <mergeCell ref="D89:E89"/>
  </mergeCells>
  <hyperlinks>
    <hyperlink ref="B1:C1" location="A2:A2" tooltip="Klikni na prechod ku Kryciemu listu..." display="Krycí list rozpočtu" xr:uid="{CB993BB1-CB26-4811-9630-6DCF914699EF}"/>
    <hyperlink ref="E1:F1" location="A54:A54" tooltip="Klikni na prechod ku rekapitulácii..." display="Rekapitulácia rozpočtu" xr:uid="{05E8DCAB-4032-4433-B306-30972C5EF7C9}"/>
    <hyperlink ref="H1:I1" location="B75:B75" tooltip="Klikni na prechod ku Rozpočet..." display="Rozpočet" xr:uid="{69E1D9DA-519B-4633-B98C-6ACE5E6AED1D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MIESTNYCH CIEST  V OBCI VYŠNÝ ŽIPOV / SO 01 ul. OKOLO GVP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217AB-7EC9-4453-92EF-6058811BA143}">
  <dimension ref="A1:AA90"/>
  <sheetViews>
    <sheetView workbookViewId="0">
      <pane ySplit="1" topLeftCell="A66" activePane="bottomLeft" state="frozen"/>
      <selection pane="bottomLeft" activeCell="H78" sqref="H78:H8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7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64" t="s">
        <v>20</v>
      </c>
      <c r="C1" s="306"/>
      <c r="D1" s="11"/>
      <c r="E1" s="365" t="s">
        <v>0</v>
      </c>
      <c r="F1" s="366"/>
      <c r="G1" s="12"/>
      <c r="H1" s="305" t="s">
        <v>69</v>
      </c>
      <c r="I1" s="306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67" t="s">
        <v>20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9"/>
      <c r="R2" s="369"/>
      <c r="S2" s="369"/>
      <c r="T2" s="369"/>
      <c r="U2" s="369"/>
      <c r="V2" s="370"/>
      <c r="W2" s="52"/>
    </row>
    <row r="3" spans="1:23" ht="18" customHeight="1" x14ac:dyDescent="0.3">
      <c r="A3" s="14"/>
      <c r="B3" s="371" t="s">
        <v>1</v>
      </c>
      <c r="C3" s="372"/>
      <c r="D3" s="372"/>
      <c r="E3" s="372"/>
      <c r="F3" s="372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4"/>
      <c r="W3" s="52"/>
    </row>
    <row r="4" spans="1:23" ht="18" customHeight="1" x14ac:dyDescent="0.3">
      <c r="A4" s="14"/>
      <c r="B4" s="42" t="s">
        <v>95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75" t="s">
        <v>28</v>
      </c>
      <c r="C7" s="376"/>
      <c r="D7" s="376"/>
      <c r="E7" s="376"/>
      <c r="F7" s="376"/>
      <c r="G7" s="376"/>
      <c r="H7" s="37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55" t="s">
        <v>29</v>
      </c>
      <c r="C9" s="356"/>
      <c r="D9" s="356"/>
      <c r="E9" s="356"/>
      <c r="F9" s="356"/>
      <c r="G9" s="356"/>
      <c r="H9" s="357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55" t="s">
        <v>30</v>
      </c>
      <c r="C11" s="356"/>
      <c r="D11" s="356"/>
      <c r="E11" s="356"/>
      <c r="F11" s="356"/>
      <c r="G11" s="356"/>
      <c r="H11" s="357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58" t="s">
        <v>39</v>
      </c>
      <c r="G14" s="359"/>
      <c r="H14" s="350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15443'!E59</f>
        <v>0</v>
      </c>
      <c r="D15" s="57">
        <f>'SO 15443'!F59</f>
        <v>0</v>
      </c>
      <c r="E15" s="66">
        <f>'SO 15443'!G59</f>
        <v>0</v>
      </c>
      <c r="F15" s="360"/>
      <c r="G15" s="352"/>
      <c r="H15" s="335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61" t="s">
        <v>40</v>
      </c>
      <c r="G16" s="352"/>
      <c r="H16" s="335"/>
      <c r="I16" s="24"/>
      <c r="J16" s="24"/>
      <c r="K16" s="25"/>
      <c r="L16" s="25"/>
      <c r="M16" s="25"/>
      <c r="N16" s="25"/>
      <c r="O16" s="72"/>
      <c r="P16" s="82">
        <f>(SUM(Z76:Z89))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62" t="s">
        <v>41</v>
      </c>
      <c r="G17" s="352"/>
      <c r="H17" s="335"/>
      <c r="I17" s="24"/>
      <c r="J17" s="24"/>
      <c r="K17" s="25"/>
      <c r="L17" s="25"/>
      <c r="M17" s="25"/>
      <c r="N17" s="25"/>
      <c r="O17" s="72"/>
      <c r="P17" s="82">
        <f>(SUM(Y76:Y89))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63"/>
      <c r="G18" s="354"/>
      <c r="H18" s="335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47"/>
      <c r="G19" s="334"/>
      <c r="H19" s="348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36" t="s">
        <v>38</v>
      </c>
      <c r="G20" s="349"/>
      <c r="H20" s="350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51" t="s">
        <v>50</v>
      </c>
      <c r="G21" s="352"/>
      <c r="H21" s="335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51" t="s">
        <v>51</v>
      </c>
      <c r="G22" s="352"/>
      <c r="H22" s="335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51" t="s">
        <v>52</v>
      </c>
      <c r="G23" s="352"/>
      <c r="H23" s="335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3"/>
      <c r="G24" s="354"/>
      <c r="H24" s="335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3" t="s">
        <v>38</v>
      </c>
      <c r="G25" s="334"/>
      <c r="H25" s="335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36" t="s">
        <v>42</v>
      </c>
      <c r="G26" s="337"/>
      <c r="H26" s="338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39" t="s">
        <v>43</v>
      </c>
      <c r="G27" s="322"/>
      <c r="H27" s="340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1" t="s">
        <v>44</v>
      </c>
      <c r="G28" s="342"/>
      <c r="H28" s="206">
        <f>P27-SUM('SO 15443'!K76:'SO 15443'!K89)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3" t="s">
        <v>45</v>
      </c>
      <c r="G29" s="344"/>
      <c r="H29" s="32">
        <f>SUM('SO 15443'!K76:'SO 15443'!K89)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5" t="s">
        <v>46</v>
      </c>
      <c r="G30" s="346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22"/>
      <c r="G31" s="323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4"/>
    </row>
    <row r="42" spans="1:23" x14ac:dyDescent="0.3">
      <c r="A42" s="129"/>
      <c r="B42" s="19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4"/>
    </row>
    <row r="43" spans="1:23" x14ac:dyDescent="0.3">
      <c r="A43" s="129"/>
      <c r="B43" s="19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26" t="s">
        <v>0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8"/>
      <c r="W44" s="52"/>
    </row>
    <row r="45" spans="1:23" x14ac:dyDescent="0.3">
      <c r="A45" s="129"/>
      <c r="B45" s="19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2"/>
      <c r="B46" s="310" t="s">
        <v>28</v>
      </c>
      <c r="C46" s="311"/>
      <c r="D46" s="311"/>
      <c r="E46" s="312"/>
      <c r="F46" s="329" t="s">
        <v>25</v>
      </c>
      <c r="G46" s="311"/>
      <c r="H46" s="31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2"/>
      <c r="B47" s="310" t="s">
        <v>29</v>
      </c>
      <c r="C47" s="311"/>
      <c r="D47" s="311"/>
      <c r="E47" s="312"/>
      <c r="F47" s="329" t="s">
        <v>23</v>
      </c>
      <c r="G47" s="311"/>
      <c r="H47" s="31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2"/>
      <c r="B48" s="310" t="s">
        <v>30</v>
      </c>
      <c r="C48" s="311"/>
      <c r="D48" s="311"/>
      <c r="E48" s="312"/>
      <c r="F48" s="329" t="s">
        <v>62</v>
      </c>
      <c r="G48" s="311"/>
      <c r="H48" s="31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2"/>
      <c r="B49" s="330" t="s">
        <v>1</v>
      </c>
      <c r="C49" s="331"/>
      <c r="D49" s="331"/>
      <c r="E49" s="331"/>
      <c r="F49" s="331"/>
      <c r="G49" s="331"/>
      <c r="H49" s="331"/>
      <c r="I49" s="332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6" t="s">
        <v>95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6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24" t="s">
        <v>59</v>
      </c>
      <c r="C54" s="325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16" t="s">
        <v>64</v>
      </c>
      <c r="C55" s="302"/>
      <c r="D55" s="302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5"/>
      <c r="X55" s="137"/>
      <c r="Y55" s="137"/>
      <c r="Z55" s="137"/>
    </row>
    <row r="56" spans="1:26" x14ac:dyDescent="0.3">
      <c r="A56" s="9"/>
      <c r="B56" s="317" t="s">
        <v>65</v>
      </c>
      <c r="C56" s="318"/>
      <c r="D56" s="318"/>
      <c r="E56" s="138">
        <f>'SO 15443'!L79</f>
        <v>0</v>
      </c>
      <c r="F56" s="138">
        <f>'SO 15443'!M79</f>
        <v>0</v>
      </c>
      <c r="G56" s="138">
        <f>'SO 15443'!I79</f>
        <v>0</v>
      </c>
      <c r="H56" s="139">
        <f>'SO 15443'!S79</f>
        <v>0.97</v>
      </c>
      <c r="I56" s="139">
        <f>'SO 15443'!V79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5"/>
      <c r="X56" s="137"/>
      <c r="Y56" s="137"/>
      <c r="Z56" s="137"/>
    </row>
    <row r="57" spans="1:26" x14ac:dyDescent="0.3">
      <c r="A57" s="9"/>
      <c r="B57" s="317" t="s">
        <v>66</v>
      </c>
      <c r="C57" s="318"/>
      <c r="D57" s="318"/>
      <c r="E57" s="138">
        <f>'SO 15443'!L83</f>
        <v>0</v>
      </c>
      <c r="F57" s="138">
        <f>'SO 15443'!M83</f>
        <v>0</v>
      </c>
      <c r="G57" s="138">
        <f>'SO 15443'!I83</f>
        <v>0</v>
      </c>
      <c r="H57" s="139">
        <f>'SO 15443'!S83</f>
        <v>20.52</v>
      </c>
      <c r="I57" s="139">
        <f>'SO 15443'!V83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5"/>
      <c r="X57" s="137"/>
      <c r="Y57" s="137"/>
      <c r="Z57" s="137"/>
    </row>
    <row r="58" spans="1:26" x14ac:dyDescent="0.3">
      <c r="A58" s="9"/>
      <c r="B58" s="317" t="s">
        <v>67</v>
      </c>
      <c r="C58" s="318"/>
      <c r="D58" s="318"/>
      <c r="E58" s="138">
        <f>'SO 15443'!L87</f>
        <v>0</v>
      </c>
      <c r="F58" s="138">
        <f>'SO 15443'!M87</f>
        <v>0</v>
      </c>
      <c r="G58" s="138">
        <f>'SO 15443'!I87</f>
        <v>0</v>
      </c>
      <c r="H58" s="139">
        <f>'SO 15443'!S87</f>
        <v>0</v>
      </c>
      <c r="I58" s="139">
        <f>'SO 15443'!V87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5"/>
      <c r="X58" s="137"/>
      <c r="Y58" s="137"/>
      <c r="Z58" s="137"/>
    </row>
    <row r="59" spans="1:26" x14ac:dyDescent="0.3">
      <c r="A59" s="9"/>
      <c r="B59" s="319" t="s">
        <v>64</v>
      </c>
      <c r="C59" s="300"/>
      <c r="D59" s="300"/>
      <c r="E59" s="140">
        <f>'SO 15443'!L89</f>
        <v>0</v>
      </c>
      <c r="F59" s="140">
        <f>'SO 15443'!M89</f>
        <v>0</v>
      </c>
      <c r="G59" s="140">
        <f>'SO 15443'!I89</f>
        <v>0</v>
      </c>
      <c r="H59" s="141">
        <f>'SO 15443'!S89</f>
        <v>21.49</v>
      </c>
      <c r="I59" s="141">
        <f>'SO 15443'!V89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05"/>
      <c r="X59" s="137"/>
      <c r="Y59" s="137"/>
      <c r="Z59" s="137"/>
    </row>
    <row r="60" spans="1:26" x14ac:dyDescent="0.3">
      <c r="A60" s="1"/>
      <c r="B60" s="197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2"/>
    </row>
    <row r="61" spans="1:26" x14ac:dyDescent="0.3">
      <c r="A61" s="142"/>
      <c r="B61" s="320" t="s">
        <v>68</v>
      </c>
      <c r="C61" s="321"/>
      <c r="D61" s="321"/>
      <c r="E61" s="144">
        <f>'SO 15443'!L90</f>
        <v>0</v>
      </c>
      <c r="F61" s="144">
        <f>'SO 15443'!M90</f>
        <v>0</v>
      </c>
      <c r="G61" s="144">
        <f>'SO 15443'!I90</f>
        <v>0</v>
      </c>
      <c r="H61" s="145">
        <f>'SO 15443'!S90</f>
        <v>21.49</v>
      </c>
      <c r="I61" s="145">
        <f>'SO 15443'!V90</f>
        <v>0</v>
      </c>
      <c r="J61" s="146"/>
      <c r="K61" s="146"/>
      <c r="L61" s="146"/>
      <c r="M61" s="146"/>
      <c r="N61" s="146"/>
      <c r="O61" s="146"/>
      <c r="P61" s="146"/>
      <c r="Q61" s="147"/>
      <c r="R61" s="147"/>
      <c r="S61" s="147"/>
      <c r="T61" s="147"/>
      <c r="U61" s="147"/>
      <c r="V61" s="152"/>
      <c r="W61" s="205"/>
      <c r="X61" s="143"/>
      <c r="Y61" s="143"/>
      <c r="Z61" s="143"/>
    </row>
    <row r="62" spans="1:26" x14ac:dyDescent="0.3">
      <c r="A62" s="14"/>
      <c r="B62" s="41"/>
      <c r="C62" s="3"/>
      <c r="D62" s="3"/>
      <c r="E62" s="13"/>
      <c r="F62" s="13"/>
      <c r="G62" s="13"/>
      <c r="H62" s="153"/>
      <c r="I62" s="153"/>
      <c r="J62" s="153"/>
      <c r="K62" s="153"/>
      <c r="L62" s="153"/>
      <c r="M62" s="153"/>
      <c r="N62" s="153"/>
      <c r="O62" s="153"/>
      <c r="P62" s="153"/>
      <c r="Q62" s="10"/>
      <c r="R62" s="10"/>
      <c r="S62" s="10"/>
      <c r="T62" s="10"/>
      <c r="U62" s="10"/>
      <c r="V62" s="10"/>
      <c r="W62" s="52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37"/>
      <c r="C64" s="8"/>
      <c r="D64" s="8"/>
      <c r="E64" s="26"/>
      <c r="F64" s="26"/>
      <c r="G64" s="26"/>
      <c r="H64" s="154"/>
      <c r="I64" s="154"/>
      <c r="J64" s="154"/>
      <c r="K64" s="154"/>
      <c r="L64" s="154"/>
      <c r="M64" s="154"/>
      <c r="N64" s="154"/>
      <c r="O64" s="154"/>
      <c r="P64" s="154"/>
      <c r="Q64" s="15"/>
      <c r="R64" s="15"/>
      <c r="S64" s="15"/>
      <c r="T64" s="15"/>
      <c r="U64" s="15"/>
      <c r="V64" s="15"/>
      <c r="W64" s="52"/>
    </row>
    <row r="65" spans="1:26" ht="34.950000000000003" customHeight="1" x14ac:dyDescent="0.3">
      <c r="A65" s="1"/>
      <c r="B65" s="303" t="s">
        <v>69</v>
      </c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52"/>
    </row>
    <row r="66" spans="1:26" x14ac:dyDescent="0.3">
      <c r="A66" s="14"/>
      <c r="B66" s="95"/>
      <c r="C66" s="18"/>
      <c r="D66" s="18"/>
      <c r="E66" s="97"/>
      <c r="F66" s="97"/>
      <c r="G66" s="97"/>
      <c r="H66" s="168"/>
      <c r="I66" s="168"/>
      <c r="J66" s="168"/>
      <c r="K66" s="168"/>
      <c r="L66" s="168"/>
      <c r="M66" s="168"/>
      <c r="N66" s="168"/>
      <c r="O66" s="168"/>
      <c r="P66" s="168"/>
      <c r="Q66" s="19"/>
      <c r="R66" s="19"/>
      <c r="S66" s="19"/>
      <c r="T66" s="19"/>
      <c r="U66" s="19"/>
      <c r="V66" s="19"/>
      <c r="W66" s="52"/>
    </row>
    <row r="67" spans="1:26" ht="19.95" customHeight="1" x14ac:dyDescent="0.3">
      <c r="A67" s="192"/>
      <c r="B67" s="307" t="s">
        <v>28</v>
      </c>
      <c r="C67" s="308"/>
      <c r="D67" s="308"/>
      <c r="E67" s="309"/>
      <c r="F67" s="166"/>
      <c r="G67" s="166"/>
      <c r="H67" s="167" t="s">
        <v>80</v>
      </c>
      <c r="I67" s="313" t="s">
        <v>81</v>
      </c>
      <c r="J67" s="314"/>
      <c r="K67" s="314"/>
      <c r="L67" s="314"/>
      <c r="M67" s="314"/>
      <c r="N67" s="314"/>
      <c r="O67" s="314"/>
      <c r="P67" s="315"/>
      <c r="Q67" s="17"/>
      <c r="R67" s="17"/>
      <c r="S67" s="17"/>
      <c r="T67" s="17"/>
      <c r="U67" s="17"/>
      <c r="V67" s="17"/>
      <c r="W67" s="52"/>
    </row>
    <row r="68" spans="1:26" ht="19.95" customHeight="1" x14ac:dyDescent="0.3">
      <c r="A68" s="192"/>
      <c r="B68" s="310" t="s">
        <v>29</v>
      </c>
      <c r="C68" s="311"/>
      <c r="D68" s="311"/>
      <c r="E68" s="312"/>
      <c r="F68" s="162"/>
      <c r="G68" s="162"/>
      <c r="H68" s="163" t="s">
        <v>23</v>
      </c>
      <c r="I68" s="16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ht="19.95" customHeight="1" x14ac:dyDescent="0.3">
      <c r="A69" s="192"/>
      <c r="B69" s="310" t="s">
        <v>30</v>
      </c>
      <c r="C69" s="311"/>
      <c r="D69" s="311"/>
      <c r="E69" s="312"/>
      <c r="F69" s="162"/>
      <c r="G69" s="162"/>
      <c r="H69" s="163" t="s">
        <v>82</v>
      </c>
      <c r="I69" s="163" t="s">
        <v>27</v>
      </c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4"/>
      <c r="B70" s="196" t="s">
        <v>83</v>
      </c>
      <c r="C70" s="3"/>
      <c r="D70" s="3"/>
      <c r="E70" s="13"/>
      <c r="F70" s="13"/>
      <c r="G70" s="13"/>
      <c r="H70" s="153"/>
      <c r="I70" s="15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6" t="s">
        <v>95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41"/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198" t="s">
        <v>63</v>
      </c>
      <c r="C74" s="164"/>
      <c r="D74" s="164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x14ac:dyDescent="0.3">
      <c r="A75" s="2"/>
      <c r="B75" s="199" t="s">
        <v>70</v>
      </c>
      <c r="C75" s="127" t="s">
        <v>71</v>
      </c>
      <c r="D75" s="127" t="s">
        <v>72</v>
      </c>
      <c r="E75" s="155"/>
      <c r="F75" s="155" t="s">
        <v>73</v>
      </c>
      <c r="G75" s="155" t="s">
        <v>74</v>
      </c>
      <c r="H75" s="156" t="s">
        <v>75</v>
      </c>
      <c r="I75" s="156" t="s">
        <v>76</v>
      </c>
      <c r="J75" s="156"/>
      <c r="K75" s="156"/>
      <c r="L75" s="156"/>
      <c r="M75" s="156"/>
      <c r="N75" s="156"/>
      <c r="O75" s="156"/>
      <c r="P75" s="156" t="s">
        <v>77</v>
      </c>
      <c r="Q75" s="157"/>
      <c r="R75" s="157"/>
      <c r="S75" s="127" t="s">
        <v>78</v>
      </c>
      <c r="T75" s="158"/>
      <c r="U75" s="158"/>
      <c r="V75" s="127" t="s">
        <v>79</v>
      </c>
      <c r="W75" s="52"/>
    </row>
    <row r="76" spans="1:26" x14ac:dyDescent="0.3">
      <c r="A76" s="9"/>
      <c r="B76" s="200"/>
      <c r="C76" s="169"/>
      <c r="D76" s="302" t="s">
        <v>64</v>
      </c>
      <c r="E76" s="302"/>
      <c r="F76" s="134"/>
      <c r="G76" s="170"/>
      <c r="H76" s="134"/>
      <c r="I76" s="134"/>
      <c r="J76" s="135"/>
      <c r="K76" s="135"/>
      <c r="L76" s="135"/>
      <c r="M76" s="135"/>
      <c r="N76" s="135"/>
      <c r="O76" s="135"/>
      <c r="P76" s="135"/>
      <c r="Q76" s="133"/>
      <c r="R76" s="133"/>
      <c r="S76" s="133"/>
      <c r="T76" s="133"/>
      <c r="U76" s="133"/>
      <c r="V76" s="186"/>
      <c r="W76" s="205"/>
      <c r="X76" s="137"/>
      <c r="Y76" s="137"/>
      <c r="Z76" s="137"/>
    </row>
    <row r="77" spans="1:26" x14ac:dyDescent="0.3">
      <c r="A77" s="9"/>
      <c r="B77" s="201"/>
      <c r="C77" s="172">
        <v>1</v>
      </c>
      <c r="D77" s="298" t="s">
        <v>84</v>
      </c>
      <c r="E77" s="298"/>
      <c r="F77" s="138"/>
      <c r="G77" s="171"/>
      <c r="H77" s="138"/>
      <c r="I77" s="138"/>
      <c r="J77" s="139"/>
      <c r="K77" s="139"/>
      <c r="L77" s="139"/>
      <c r="M77" s="139"/>
      <c r="N77" s="139"/>
      <c r="O77" s="139"/>
      <c r="P77" s="139"/>
      <c r="Q77" s="9"/>
      <c r="R77" s="9"/>
      <c r="S77" s="9"/>
      <c r="T77" s="9"/>
      <c r="U77" s="9"/>
      <c r="V77" s="187"/>
      <c r="W77" s="205"/>
      <c r="X77" s="137"/>
      <c r="Y77" s="137"/>
      <c r="Z77" s="137"/>
    </row>
    <row r="78" spans="1:26" ht="25.05" customHeight="1" x14ac:dyDescent="0.3">
      <c r="A78" s="178"/>
      <c r="B78" s="202">
        <v>1</v>
      </c>
      <c r="C78" s="179" t="s">
        <v>85</v>
      </c>
      <c r="D78" s="299" t="s">
        <v>86</v>
      </c>
      <c r="E78" s="299"/>
      <c r="F78" s="173" t="s">
        <v>87</v>
      </c>
      <c r="G78" s="174">
        <v>880</v>
      </c>
      <c r="H78" s="173"/>
      <c r="I78" s="173">
        <f>ROUND(G78*(H78),2)</f>
        <v>0</v>
      </c>
      <c r="J78" s="175">
        <f>ROUND(G78*(N78),2)</f>
        <v>10621.6</v>
      </c>
      <c r="K78" s="176">
        <f>ROUND(G78*(O78),2)</f>
        <v>0</v>
      </c>
      <c r="L78" s="176">
        <f>ROUND(G78*(H78),2)</f>
        <v>0</v>
      </c>
      <c r="M78" s="176"/>
      <c r="N78" s="176">
        <v>12.07</v>
      </c>
      <c r="O78" s="176"/>
      <c r="P78" s="180">
        <v>1.1000000000000001E-3</v>
      </c>
      <c r="Q78" s="180"/>
      <c r="R78" s="180">
        <v>1.1000000000000001E-3</v>
      </c>
      <c r="S78" s="177">
        <f>ROUND(G78*(P78),3)</f>
        <v>0.96799999999999997</v>
      </c>
      <c r="T78" s="177"/>
      <c r="U78" s="177"/>
      <c r="V78" s="188"/>
      <c r="W78" s="52"/>
      <c r="Z78">
        <v>0</v>
      </c>
    </row>
    <row r="79" spans="1:26" x14ac:dyDescent="0.3">
      <c r="A79" s="9"/>
      <c r="B79" s="201"/>
      <c r="C79" s="172">
        <v>1</v>
      </c>
      <c r="D79" s="298" t="s">
        <v>84</v>
      </c>
      <c r="E79" s="298"/>
      <c r="F79" s="138"/>
      <c r="G79" s="171"/>
      <c r="H79" s="138"/>
      <c r="I79" s="140">
        <f>ROUND((SUM(I77:I78))/1,2)</f>
        <v>0</v>
      </c>
      <c r="J79" s="139"/>
      <c r="K79" s="139"/>
      <c r="L79" s="139">
        <f>ROUND((SUM(L77:L78))/1,2)</f>
        <v>0</v>
      </c>
      <c r="M79" s="139">
        <f>ROUND((SUM(M77:M78))/1,2)</f>
        <v>0</v>
      </c>
      <c r="N79" s="139"/>
      <c r="O79" s="139"/>
      <c r="P79" s="139"/>
      <c r="Q79" s="9"/>
      <c r="R79" s="9"/>
      <c r="S79" s="9">
        <f>ROUND((SUM(S77:S78))/1,2)</f>
        <v>0.97</v>
      </c>
      <c r="T79" s="9"/>
      <c r="U79" s="9"/>
      <c r="V79" s="189">
        <f>ROUND((SUM(V77:V78))/1,2)</f>
        <v>0</v>
      </c>
      <c r="W79" s="205"/>
      <c r="X79" s="137"/>
      <c r="Y79" s="137"/>
      <c r="Z79" s="137"/>
    </row>
    <row r="80" spans="1:26" x14ac:dyDescent="0.3">
      <c r="A80" s="1"/>
      <c r="B80" s="197"/>
      <c r="C80" s="1"/>
      <c r="D80" s="1"/>
      <c r="E80" s="131"/>
      <c r="F80" s="131"/>
      <c r="G80" s="165"/>
      <c r="H80" s="131"/>
      <c r="I80" s="131"/>
      <c r="J80" s="132"/>
      <c r="K80" s="132"/>
      <c r="L80" s="132"/>
      <c r="M80" s="132"/>
      <c r="N80" s="132"/>
      <c r="O80" s="132"/>
      <c r="P80" s="132"/>
      <c r="Q80" s="1"/>
      <c r="R80" s="1"/>
      <c r="S80" s="1"/>
      <c r="T80" s="1"/>
      <c r="U80" s="1"/>
      <c r="V80" s="190"/>
      <c r="W80" s="52"/>
    </row>
    <row r="81" spans="1:26" x14ac:dyDescent="0.3">
      <c r="A81" s="9"/>
      <c r="B81" s="201"/>
      <c r="C81" s="172">
        <v>5</v>
      </c>
      <c r="D81" s="298" t="s">
        <v>88</v>
      </c>
      <c r="E81" s="298"/>
      <c r="F81" s="138"/>
      <c r="G81" s="171"/>
      <c r="H81" s="138"/>
      <c r="I81" s="138"/>
      <c r="J81" s="139"/>
      <c r="K81" s="139"/>
      <c r="L81" s="139"/>
      <c r="M81" s="139"/>
      <c r="N81" s="139"/>
      <c r="O81" s="139"/>
      <c r="P81" s="139"/>
      <c r="Q81" s="9"/>
      <c r="R81" s="9"/>
      <c r="S81" s="9"/>
      <c r="T81" s="9"/>
      <c r="U81" s="9"/>
      <c r="V81" s="187"/>
      <c r="W81" s="205"/>
      <c r="X81" s="137"/>
      <c r="Y81" s="137"/>
      <c r="Z81" s="137"/>
    </row>
    <row r="82" spans="1:26" ht="25.05" customHeight="1" x14ac:dyDescent="0.3">
      <c r="A82" s="178"/>
      <c r="B82" s="202">
        <v>2</v>
      </c>
      <c r="C82" s="179" t="s">
        <v>89</v>
      </c>
      <c r="D82" s="299" t="s">
        <v>90</v>
      </c>
      <c r="E82" s="299"/>
      <c r="F82" s="173" t="s">
        <v>91</v>
      </c>
      <c r="G82" s="174">
        <v>20</v>
      </c>
      <c r="H82" s="173"/>
      <c r="I82" s="173">
        <f>ROUND(G82*(H82),2)</f>
        <v>0</v>
      </c>
      <c r="J82" s="175">
        <f>ROUND(G82*(N82),2)</f>
        <v>1794</v>
      </c>
      <c r="K82" s="176">
        <f>ROUND(G82*(O82),2)</f>
        <v>0</v>
      </c>
      <c r="L82" s="176">
        <f>ROUND(G82*(H82),2)</f>
        <v>0</v>
      </c>
      <c r="M82" s="176"/>
      <c r="N82" s="176">
        <v>89.7</v>
      </c>
      <c r="O82" s="176"/>
      <c r="P82" s="180">
        <v>1.026</v>
      </c>
      <c r="Q82" s="180"/>
      <c r="R82" s="180">
        <v>1.026</v>
      </c>
      <c r="S82" s="177">
        <f>ROUND(G82*(P82),3)</f>
        <v>20.52</v>
      </c>
      <c r="T82" s="177"/>
      <c r="U82" s="177"/>
      <c r="V82" s="188"/>
      <c r="W82" s="52"/>
      <c r="Z82">
        <v>0</v>
      </c>
    </row>
    <row r="83" spans="1:26" x14ac:dyDescent="0.3">
      <c r="A83" s="9"/>
      <c r="B83" s="201"/>
      <c r="C83" s="172">
        <v>5</v>
      </c>
      <c r="D83" s="298" t="s">
        <v>88</v>
      </c>
      <c r="E83" s="298"/>
      <c r="F83" s="138"/>
      <c r="G83" s="171"/>
      <c r="H83" s="138"/>
      <c r="I83" s="140">
        <f>ROUND((SUM(I81:I82))/1,2)</f>
        <v>0</v>
      </c>
      <c r="J83" s="139"/>
      <c r="K83" s="139"/>
      <c r="L83" s="139">
        <f>ROUND((SUM(L81:L82))/1,2)</f>
        <v>0</v>
      </c>
      <c r="M83" s="139">
        <f>ROUND((SUM(M81:M82))/1,2)</f>
        <v>0</v>
      </c>
      <c r="N83" s="139"/>
      <c r="O83" s="139"/>
      <c r="P83" s="139"/>
      <c r="Q83" s="9"/>
      <c r="R83" s="9"/>
      <c r="S83" s="9">
        <f>ROUND((SUM(S81:S82))/1,2)</f>
        <v>20.52</v>
      </c>
      <c r="T83" s="9"/>
      <c r="U83" s="9"/>
      <c r="V83" s="189">
        <f>ROUND((SUM(V81:V82))/1,2)</f>
        <v>0</v>
      </c>
      <c r="W83" s="205"/>
      <c r="X83" s="137"/>
      <c r="Y83" s="137"/>
      <c r="Z83" s="137"/>
    </row>
    <row r="84" spans="1:26" x14ac:dyDescent="0.3">
      <c r="A84" s="1"/>
      <c r="B84" s="197"/>
      <c r="C84" s="1"/>
      <c r="D84" s="1"/>
      <c r="E84" s="131"/>
      <c r="F84" s="131"/>
      <c r="G84" s="165"/>
      <c r="H84" s="131"/>
      <c r="I84" s="131"/>
      <c r="J84" s="132"/>
      <c r="K84" s="132"/>
      <c r="L84" s="132"/>
      <c r="M84" s="132"/>
      <c r="N84" s="132"/>
      <c r="O84" s="132"/>
      <c r="P84" s="132"/>
      <c r="Q84" s="1"/>
      <c r="R84" s="1"/>
      <c r="S84" s="1"/>
      <c r="T84" s="1"/>
      <c r="U84" s="1"/>
      <c r="V84" s="190"/>
      <c r="W84" s="52"/>
    </row>
    <row r="85" spans="1:26" x14ac:dyDescent="0.3">
      <c r="A85" s="9"/>
      <c r="B85" s="201"/>
      <c r="C85" s="172">
        <v>99</v>
      </c>
      <c r="D85" s="298" t="s">
        <v>92</v>
      </c>
      <c r="E85" s="298"/>
      <c r="F85" s="138"/>
      <c r="G85" s="171"/>
      <c r="H85" s="138"/>
      <c r="I85" s="138"/>
      <c r="J85" s="139"/>
      <c r="K85" s="139"/>
      <c r="L85" s="139"/>
      <c r="M85" s="139"/>
      <c r="N85" s="139"/>
      <c r="O85" s="139"/>
      <c r="P85" s="139"/>
      <c r="Q85" s="9"/>
      <c r="R85" s="9"/>
      <c r="S85" s="9"/>
      <c r="T85" s="9"/>
      <c r="U85" s="9"/>
      <c r="V85" s="187"/>
      <c r="W85" s="205"/>
      <c r="X85" s="137"/>
      <c r="Y85" s="137"/>
      <c r="Z85" s="137"/>
    </row>
    <row r="86" spans="1:26" ht="25.05" customHeight="1" x14ac:dyDescent="0.3">
      <c r="A86" s="178"/>
      <c r="B86" s="202">
        <v>3</v>
      </c>
      <c r="C86" s="179" t="s">
        <v>93</v>
      </c>
      <c r="D86" s="299" t="s">
        <v>94</v>
      </c>
      <c r="E86" s="299"/>
      <c r="F86" s="173" t="s">
        <v>91</v>
      </c>
      <c r="G86" s="174">
        <v>21.488</v>
      </c>
      <c r="H86" s="173"/>
      <c r="I86" s="173">
        <f>ROUND(G86*(H86),2)</f>
        <v>0</v>
      </c>
      <c r="J86" s="175">
        <f>ROUND(G86*(N86),2)</f>
        <v>27.07</v>
      </c>
      <c r="K86" s="176">
        <f>ROUND(G86*(O86),2)</f>
        <v>0</v>
      </c>
      <c r="L86" s="176">
        <f>ROUND(G86*(H86),2)</f>
        <v>0</v>
      </c>
      <c r="M86" s="176"/>
      <c r="N86" s="176">
        <v>1.26</v>
      </c>
      <c r="O86" s="176"/>
      <c r="P86" s="180"/>
      <c r="Q86" s="180"/>
      <c r="R86" s="180"/>
      <c r="S86" s="177">
        <f>ROUND(G86*(P86),3)</f>
        <v>0</v>
      </c>
      <c r="T86" s="177"/>
      <c r="U86" s="177"/>
      <c r="V86" s="188"/>
      <c r="W86" s="52"/>
      <c r="Z86">
        <v>0</v>
      </c>
    </row>
    <row r="87" spans="1:26" x14ac:dyDescent="0.3">
      <c r="A87" s="9"/>
      <c r="B87" s="201"/>
      <c r="C87" s="172">
        <v>99</v>
      </c>
      <c r="D87" s="298" t="s">
        <v>92</v>
      </c>
      <c r="E87" s="298"/>
      <c r="F87" s="138"/>
      <c r="G87" s="171"/>
      <c r="H87" s="138"/>
      <c r="I87" s="140">
        <f>ROUND((SUM(I85:I86))/1,2)</f>
        <v>0</v>
      </c>
      <c r="J87" s="139"/>
      <c r="K87" s="139"/>
      <c r="L87" s="139">
        <f>ROUND((SUM(L85:L86))/1,2)</f>
        <v>0</v>
      </c>
      <c r="M87" s="139">
        <f>ROUND((SUM(M85:M86))/1,2)</f>
        <v>0</v>
      </c>
      <c r="N87" s="139"/>
      <c r="O87" s="139"/>
      <c r="P87" s="181"/>
      <c r="Q87" s="1"/>
      <c r="R87" s="1"/>
      <c r="S87" s="181">
        <f>ROUND((SUM(S85:S86))/1,2)</f>
        <v>0</v>
      </c>
      <c r="T87" s="2"/>
      <c r="U87" s="2"/>
      <c r="V87" s="189">
        <f>ROUND((SUM(V85:V86))/1,2)</f>
        <v>0</v>
      </c>
      <c r="W87" s="52"/>
    </row>
    <row r="88" spans="1:26" x14ac:dyDescent="0.3">
      <c r="A88" s="1"/>
      <c r="B88" s="197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190"/>
      <c r="W88" s="52"/>
    </row>
    <row r="89" spans="1:26" x14ac:dyDescent="0.3">
      <c r="A89" s="9"/>
      <c r="B89" s="201"/>
      <c r="C89" s="9"/>
      <c r="D89" s="300" t="s">
        <v>64</v>
      </c>
      <c r="E89" s="300"/>
      <c r="F89" s="138"/>
      <c r="G89" s="171"/>
      <c r="H89" s="138"/>
      <c r="I89" s="140">
        <f>ROUND((SUM(I76:I88))/2,2)</f>
        <v>0</v>
      </c>
      <c r="J89" s="139"/>
      <c r="K89" s="139"/>
      <c r="L89" s="139">
        <f>ROUND((SUM(L76:L88))/2,2)</f>
        <v>0</v>
      </c>
      <c r="M89" s="139">
        <f>ROUND((SUM(M76:M88))/2,2)</f>
        <v>0</v>
      </c>
      <c r="N89" s="139"/>
      <c r="O89" s="139"/>
      <c r="P89" s="181"/>
      <c r="Q89" s="1"/>
      <c r="R89" s="1"/>
      <c r="S89" s="181">
        <f>ROUND((SUM(S76:S88))/2,2)</f>
        <v>21.49</v>
      </c>
      <c r="T89" s="1"/>
      <c r="U89" s="1"/>
      <c r="V89" s="189">
        <f>ROUND((SUM(V76:V88))/2,2)</f>
        <v>0</v>
      </c>
      <c r="W89" s="52"/>
    </row>
    <row r="90" spans="1:26" x14ac:dyDescent="0.3">
      <c r="A90" s="1"/>
      <c r="B90" s="203"/>
      <c r="C90" s="182"/>
      <c r="D90" s="301" t="s">
        <v>68</v>
      </c>
      <c r="E90" s="301"/>
      <c r="F90" s="183"/>
      <c r="G90" s="184"/>
      <c r="H90" s="183"/>
      <c r="I90" s="183">
        <f>ROUND((SUM(I76:I89))/3,2)</f>
        <v>0</v>
      </c>
      <c r="J90" s="185"/>
      <c r="K90" s="185">
        <f>ROUND((SUM(K76:K89))/3,2)</f>
        <v>0</v>
      </c>
      <c r="L90" s="185">
        <f>ROUND((SUM(L76:L89))/3,2)</f>
        <v>0</v>
      </c>
      <c r="M90" s="185">
        <f>ROUND((SUM(M76:M89))/3,2)</f>
        <v>0</v>
      </c>
      <c r="N90" s="185"/>
      <c r="O90" s="185"/>
      <c r="P90" s="184"/>
      <c r="Q90" s="182"/>
      <c r="R90" s="182"/>
      <c r="S90" s="184">
        <f>ROUND((SUM(S76:S89))/3,2)</f>
        <v>21.49</v>
      </c>
      <c r="T90" s="182"/>
      <c r="U90" s="182"/>
      <c r="V90" s="191">
        <f>ROUND((SUM(V76:V89))/3,2)</f>
        <v>0</v>
      </c>
      <c r="W90" s="52"/>
      <c r="Y90">
        <f>(SUM(Y76:Y89))</f>
        <v>0</v>
      </c>
      <c r="Z90">
        <f>(SUM(Z76:Z89))</f>
        <v>0</v>
      </c>
    </row>
  </sheetData>
  <mergeCells count="58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D90:E90"/>
    <mergeCell ref="D76:E76"/>
    <mergeCell ref="D77:E77"/>
    <mergeCell ref="D78:E78"/>
    <mergeCell ref="D79:E79"/>
    <mergeCell ref="D81:E81"/>
    <mergeCell ref="D82:E82"/>
    <mergeCell ref="D83:E83"/>
    <mergeCell ref="D85:E85"/>
    <mergeCell ref="D86:E86"/>
    <mergeCell ref="D87:E87"/>
    <mergeCell ref="D89:E89"/>
  </mergeCells>
  <hyperlinks>
    <hyperlink ref="B1:C1" location="A2:A2" tooltip="Klikni na prechod ku Kryciemu listu..." display="Krycí list rozpočtu" xr:uid="{C191BCEA-7F5F-46F2-8928-DE9515D48C24}"/>
    <hyperlink ref="E1:F1" location="A54:A54" tooltip="Klikni na prechod ku rekapitulácii..." display="Rekapitulácia rozpočtu" xr:uid="{D4714E25-9407-4065-A3B4-898575CCCE6D}"/>
    <hyperlink ref="H1:I1" location="B75:B75" tooltip="Klikni na prechod ku Rozpočet..." display="Rozpočet" xr:uid="{B9A0941A-0422-4AF7-990E-7BC00DCFDEB0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MIESTNYCH CIEST  V OBCI VYŠNÝ ŽIPOV / SO 02 ul. Sadova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EE7EF-1479-4748-9E89-07C95D5D1358}">
  <dimension ref="A1:AA90"/>
  <sheetViews>
    <sheetView workbookViewId="0">
      <pane ySplit="1" topLeftCell="A66" activePane="bottomLeft" state="frozen"/>
      <selection pane="bottomLeft" activeCell="H78" sqref="H78:H8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7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64" t="s">
        <v>20</v>
      </c>
      <c r="C1" s="306"/>
      <c r="D1" s="11"/>
      <c r="E1" s="365" t="s">
        <v>0</v>
      </c>
      <c r="F1" s="366"/>
      <c r="G1" s="12"/>
      <c r="H1" s="305" t="s">
        <v>69</v>
      </c>
      <c r="I1" s="306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67" t="s">
        <v>20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9"/>
      <c r="R2" s="369"/>
      <c r="S2" s="369"/>
      <c r="T2" s="369"/>
      <c r="U2" s="369"/>
      <c r="V2" s="370"/>
      <c r="W2" s="52"/>
    </row>
    <row r="3" spans="1:23" ht="18" customHeight="1" x14ac:dyDescent="0.3">
      <c r="A3" s="14"/>
      <c r="B3" s="371" t="s">
        <v>1</v>
      </c>
      <c r="C3" s="372"/>
      <c r="D3" s="372"/>
      <c r="E3" s="372"/>
      <c r="F3" s="372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4"/>
      <c r="W3" s="52"/>
    </row>
    <row r="4" spans="1:23" ht="18" customHeight="1" x14ac:dyDescent="0.3">
      <c r="A4" s="14"/>
      <c r="B4" s="42" t="s">
        <v>96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75" t="s">
        <v>28</v>
      </c>
      <c r="C7" s="376"/>
      <c r="D7" s="376"/>
      <c r="E7" s="376"/>
      <c r="F7" s="376"/>
      <c r="G7" s="376"/>
      <c r="H7" s="37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55" t="s">
        <v>29</v>
      </c>
      <c r="C9" s="356"/>
      <c r="D9" s="356"/>
      <c r="E9" s="356"/>
      <c r="F9" s="356"/>
      <c r="G9" s="356"/>
      <c r="H9" s="357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55" t="s">
        <v>30</v>
      </c>
      <c r="C11" s="356"/>
      <c r="D11" s="356"/>
      <c r="E11" s="356"/>
      <c r="F11" s="356"/>
      <c r="G11" s="356"/>
      <c r="H11" s="357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58" t="s">
        <v>39</v>
      </c>
      <c r="G14" s="359"/>
      <c r="H14" s="350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15444'!E59</f>
        <v>0</v>
      </c>
      <c r="D15" s="57">
        <f>'SO 15444'!F59</f>
        <v>0</v>
      </c>
      <c r="E15" s="66">
        <f>'SO 15444'!G59</f>
        <v>0</v>
      </c>
      <c r="F15" s="360"/>
      <c r="G15" s="352"/>
      <c r="H15" s="335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61" t="s">
        <v>40</v>
      </c>
      <c r="G16" s="352"/>
      <c r="H16" s="335"/>
      <c r="I16" s="24"/>
      <c r="J16" s="24"/>
      <c r="K16" s="25"/>
      <c r="L16" s="25"/>
      <c r="M16" s="25"/>
      <c r="N16" s="25"/>
      <c r="O16" s="72"/>
      <c r="P16" s="82">
        <f>(SUM(Z76:Z89))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62" t="s">
        <v>41</v>
      </c>
      <c r="G17" s="352"/>
      <c r="H17" s="335"/>
      <c r="I17" s="24"/>
      <c r="J17" s="24"/>
      <c r="K17" s="25"/>
      <c r="L17" s="25"/>
      <c r="M17" s="25"/>
      <c r="N17" s="25"/>
      <c r="O17" s="72"/>
      <c r="P17" s="82">
        <f>(SUM(Y76:Y89))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63"/>
      <c r="G18" s="354"/>
      <c r="H18" s="335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47"/>
      <c r="G19" s="334"/>
      <c r="H19" s="348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36" t="s">
        <v>38</v>
      </c>
      <c r="G20" s="349"/>
      <c r="H20" s="350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51" t="s">
        <v>50</v>
      </c>
      <c r="G21" s="352"/>
      <c r="H21" s="335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51" t="s">
        <v>51</v>
      </c>
      <c r="G22" s="352"/>
      <c r="H22" s="335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51" t="s">
        <v>52</v>
      </c>
      <c r="G23" s="352"/>
      <c r="H23" s="335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3"/>
      <c r="G24" s="354"/>
      <c r="H24" s="335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3" t="s">
        <v>38</v>
      </c>
      <c r="G25" s="334"/>
      <c r="H25" s="335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36" t="s">
        <v>42</v>
      </c>
      <c r="G26" s="337"/>
      <c r="H26" s="338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39" t="s">
        <v>43</v>
      </c>
      <c r="G27" s="322"/>
      <c r="H27" s="340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1" t="s">
        <v>44</v>
      </c>
      <c r="G28" s="342"/>
      <c r="H28" s="206">
        <f>P27-SUM('SO 15444'!K76:'SO 15444'!K89)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3" t="s">
        <v>45</v>
      </c>
      <c r="G29" s="344"/>
      <c r="H29" s="32">
        <f>SUM('SO 15444'!K76:'SO 15444'!K89)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5" t="s">
        <v>46</v>
      </c>
      <c r="G30" s="346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22"/>
      <c r="G31" s="323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4"/>
    </row>
    <row r="42" spans="1:23" x14ac:dyDescent="0.3">
      <c r="A42" s="129"/>
      <c r="B42" s="19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4"/>
    </row>
    <row r="43" spans="1:23" x14ac:dyDescent="0.3">
      <c r="A43" s="129"/>
      <c r="B43" s="19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26" t="s">
        <v>0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8"/>
      <c r="W44" s="52"/>
    </row>
    <row r="45" spans="1:23" x14ac:dyDescent="0.3">
      <c r="A45" s="129"/>
      <c r="B45" s="19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2"/>
      <c r="B46" s="310" t="s">
        <v>28</v>
      </c>
      <c r="C46" s="311"/>
      <c r="D46" s="311"/>
      <c r="E46" s="312"/>
      <c r="F46" s="329" t="s">
        <v>25</v>
      </c>
      <c r="G46" s="311"/>
      <c r="H46" s="31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2"/>
      <c r="B47" s="310" t="s">
        <v>29</v>
      </c>
      <c r="C47" s="311"/>
      <c r="D47" s="311"/>
      <c r="E47" s="312"/>
      <c r="F47" s="329" t="s">
        <v>23</v>
      </c>
      <c r="G47" s="311"/>
      <c r="H47" s="31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2"/>
      <c r="B48" s="310" t="s">
        <v>30</v>
      </c>
      <c r="C48" s="311"/>
      <c r="D48" s="311"/>
      <c r="E48" s="312"/>
      <c r="F48" s="329" t="s">
        <v>62</v>
      </c>
      <c r="G48" s="311"/>
      <c r="H48" s="31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2"/>
      <c r="B49" s="330" t="s">
        <v>1</v>
      </c>
      <c r="C49" s="331"/>
      <c r="D49" s="331"/>
      <c r="E49" s="331"/>
      <c r="F49" s="331"/>
      <c r="G49" s="331"/>
      <c r="H49" s="331"/>
      <c r="I49" s="332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6" t="s">
        <v>96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6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24" t="s">
        <v>59</v>
      </c>
      <c r="C54" s="325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16" t="s">
        <v>64</v>
      </c>
      <c r="C55" s="302"/>
      <c r="D55" s="302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5"/>
      <c r="X55" s="137"/>
      <c r="Y55" s="137"/>
      <c r="Z55" s="137"/>
    </row>
    <row r="56" spans="1:26" x14ac:dyDescent="0.3">
      <c r="A56" s="9"/>
      <c r="B56" s="317" t="s">
        <v>65</v>
      </c>
      <c r="C56" s="318"/>
      <c r="D56" s="318"/>
      <c r="E56" s="138">
        <f>'SO 15444'!L79</f>
        <v>0</v>
      </c>
      <c r="F56" s="138">
        <f>'SO 15444'!M79</f>
        <v>0</v>
      </c>
      <c r="G56" s="138">
        <f>'SO 15444'!I79</f>
        <v>0</v>
      </c>
      <c r="H56" s="139">
        <f>'SO 15444'!S79</f>
        <v>0.31</v>
      </c>
      <c r="I56" s="139">
        <f>'SO 15444'!V79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5"/>
      <c r="X56" s="137"/>
      <c r="Y56" s="137"/>
      <c r="Z56" s="137"/>
    </row>
    <row r="57" spans="1:26" x14ac:dyDescent="0.3">
      <c r="A57" s="9"/>
      <c r="B57" s="317" t="s">
        <v>66</v>
      </c>
      <c r="C57" s="318"/>
      <c r="D57" s="318"/>
      <c r="E57" s="138">
        <f>'SO 15444'!L83</f>
        <v>0</v>
      </c>
      <c r="F57" s="138">
        <f>'SO 15444'!M83</f>
        <v>0</v>
      </c>
      <c r="G57" s="138">
        <f>'SO 15444'!I83</f>
        <v>0</v>
      </c>
      <c r="H57" s="139">
        <f>'SO 15444'!S83</f>
        <v>15.39</v>
      </c>
      <c r="I57" s="139">
        <f>'SO 15444'!V83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5"/>
      <c r="X57" s="137"/>
      <c r="Y57" s="137"/>
      <c r="Z57" s="137"/>
    </row>
    <row r="58" spans="1:26" x14ac:dyDescent="0.3">
      <c r="A58" s="9"/>
      <c r="B58" s="317" t="s">
        <v>67</v>
      </c>
      <c r="C58" s="318"/>
      <c r="D58" s="318"/>
      <c r="E58" s="138">
        <f>'SO 15444'!L87</f>
        <v>0</v>
      </c>
      <c r="F58" s="138">
        <f>'SO 15444'!M87</f>
        <v>0</v>
      </c>
      <c r="G58" s="138">
        <f>'SO 15444'!I87</f>
        <v>0</v>
      </c>
      <c r="H58" s="139">
        <f>'SO 15444'!S87</f>
        <v>0</v>
      </c>
      <c r="I58" s="139">
        <f>'SO 15444'!V87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5"/>
      <c r="X58" s="137"/>
      <c r="Y58" s="137"/>
      <c r="Z58" s="137"/>
    </row>
    <row r="59" spans="1:26" x14ac:dyDescent="0.3">
      <c r="A59" s="9"/>
      <c r="B59" s="319" t="s">
        <v>64</v>
      </c>
      <c r="C59" s="300"/>
      <c r="D59" s="300"/>
      <c r="E59" s="140">
        <f>'SO 15444'!L89</f>
        <v>0</v>
      </c>
      <c r="F59" s="140">
        <f>'SO 15444'!M89</f>
        <v>0</v>
      </c>
      <c r="G59" s="140">
        <f>'SO 15444'!I89</f>
        <v>0</v>
      </c>
      <c r="H59" s="141">
        <f>'SO 15444'!S89</f>
        <v>15.7</v>
      </c>
      <c r="I59" s="141">
        <f>'SO 15444'!V89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05"/>
      <c r="X59" s="137"/>
      <c r="Y59" s="137"/>
      <c r="Z59" s="137"/>
    </row>
    <row r="60" spans="1:26" x14ac:dyDescent="0.3">
      <c r="A60" s="1"/>
      <c r="B60" s="197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2"/>
    </row>
    <row r="61" spans="1:26" x14ac:dyDescent="0.3">
      <c r="A61" s="142"/>
      <c r="B61" s="320" t="s">
        <v>68</v>
      </c>
      <c r="C61" s="321"/>
      <c r="D61" s="321"/>
      <c r="E61" s="144">
        <f>'SO 15444'!L90</f>
        <v>0</v>
      </c>
      <c r="F61" s="144">
        <f>'SO 15444'!M90</f>
        <v>0</v>
      </c>
      <c r="G61" s="144">
        <f>'SO 15444'!I90</f>
        <v>0</v>
      </c>
      <c r="H61" s="145">
        <f>'SO 15444'!S90</f>
        <v>15.7</v>
      </c>
      <c r="I61" s="145">
        <f>'SO 15444'!V90</f>
        <v>0</v>
      </c>
      <c r="J61" s="146"/>
      <c r="K61" s="146"/>
      <c r="L61" s="146"/>
      <c r="M61" s="146"/>
      <c r="N61" s="146"/>
      <c r="O61" s="146"/>
      <c r="P61" s="146"/>
      <c r="Q61" s="147"/>
      <c r="R61" s="147"/>
      <c r="S61" s="147"/>
      <c r="T61" s="147"/>
      <c r="U61" s="147"/>
      <c r="V61" s="152"/>
      <c r="W61" s="205"/>
      <c r="X61" s="143"/>
      <c r="Y61" s="143"/>
      <c r="Z61" s="143"/>
    </row>
    <row r="62" spans="1:26" x14ac:dyDescent="0.3">
      <c r="A62" s="14"/>
      <c r="B62" s="41"/>
      <c r="C62" s="3"/>
      <c r="D62" s="3"/>
      <c r="E62" s="13"/>
      <c r="F62" s="13"/>
      <c r="G62" s="13"/>
      <c r="H62" s="153"/>
      <c r="I62" s="153"/>
      <c r="J62" s="153"/>
      <c r="K62" s="153"/>
      <c r="L62" s="153"/>
      <c r="M62" s="153"/>
      <c r="N62" s="153"/>
      <c r="O62" s="153"/>
      <c r="P62" s="153"/>
      <c r="Q62" s="10"/>
      <c r="R62" s="10"/>
      <c r="S62" s="10"/>
      <c r="T62" s="10"/>
      <c r="U62" s="10"/>
      <c r="V62" s="10"/>
      <c r="W62" s="52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37"/>
      <c r="C64" s="8"/>
      <c r="D64" s="8"/>
      <c r="E64" s="26"/>
      <c r="F64" s="26"/>
      <c r="G64" s="26"/>
      <c r="H64" s="154"/>
      <c r="I64" s="154"/>
      <c r="J64" s="154"/>
      <c r="K64" s="154"/>
      <c r="L64" s="154"/>
      <c r="M64" s="154"/>
      <c r="N64" s="154"/>
      <c r="O64" s="154"/>
      <c r="P64" s="154"/>
      <c r="Q64" s="15"/>
      <c r="R64" s="15"/>
      <c r="S64" s="15"/>
      <c r="T64" s="15"/>
      <c r="U64" s="15"/>
      <c r="V64" s="15"/>
      <c r="W64" s="52"/>
    </row>
    <row r="65" spans="1:26" ht="34.950000000000003" customHeight="1" x14ac:dyDescent="0.3">
      <c r="A65" s="1"/>
      <c r="B65" s="303" t="s">
        <v>69</v>
      </c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52"/>
    </row>
    <row r="66" spans="1:26" x14ac:dyDescent="0.3">
      <c r="A66" s="14"/>
      <c r="B66" s="95"/>
      <c r="C66" s="18"/>
      <c r="D66" s="18"/>
      <c r="E66" s="97"/>
      <c r="F66" s="97"/>
      <c r="G66" s="97"/>
      <c r="H66" s="168"/>
      <c r="I66" s="168"/>
      <c r="J66" s="168"/>
      <c r="K66" s="168"/>
      <c r="L66" s="168"/>
      <c r="M66" s="168"/>
      <c r="N66" s="168"/>
      <c r="O66" s="168"/>
      <c r="P66" s="168"/>
      <c r="Q66" s="19"/>
      <c r="R66" s="19"/>
      <c r="S66" s="19"/>
      <c r="T66" s="19"/>
      <c r="U66" s="19"/>
      <c r="V66" s="19"/>
      <c r="W66" s="52"/>
    </row>
    <row r="67" spans="1:26" ht="19.95" customHeight="1" x14ac:dyDescent="0.3">
      <c r="A67" s="192"/>
      <c r="B67" s="307" t="s">
        <v>28</v>
      </c>
      <c r="C67" s="308"/>
      <c r="D67" s="308"/>
      <c r="E67" s="309"/>
      <c r="F67" s="166"/>
      <c r="G67" s="166"/>
      <c r="H67" s="167" t="s">
        <v>80</v>
      </c>
      <c r="I67" s="313" t="s">
        <v>81</v>
      </c>
      <c r="J67" s="314"/>
      <c r="K67" s="314"/>
      <c r="L67" s="314"/>
      <c r="M67" s="314"/>
      <c r="N67" s="314"/>
      <c r="O67" s="314"/>
      <c r="P67" s="315"/>
      <c r="Q67" s="17"/>
      <c r="R67" s="17"/>
      <c r="S67" s="17"/>
      <c r="T67" s="17"/>
      <c r="U67" s="17"/>
      <c r="V67" s="17"/>
      <c r="W67" s="52"/>
    </row>
    <row r="68" spans="1:26" ht="19.95" customHeight="1" x14ac:dyDescent="0.3">
      <c r="A68" s="192"/>
      <c r="B68" s="310" t="s">
        <v>29</v>
      </c>
      <c r="C68" s="311"/>
      <c r="D68" s="311"/>
      <c r="E68" s="312"/>
      <c r="F68" s="162"/>
      <c r="G68" s="162"/>
      <c r="H68" s="163" t="s">
        <v>23</v>
      </c>
      <c r="I68" s="16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ht="19.95" customHeight="1" x14ac:dyDescent="0.3">
      <c r="A69" s="192"/>
      <c r="B69" s="310" t="s">
        <v>30</v>
      </c>
      <c r="C69" s="311"/>
      <c r="D69" s="311"/>
      <c r="E69" s="312"/>
      <c r="F69" s="162"/>
      <c r="G69" s="162"/>
      <c r="H69" s="163" t="s">
        <v>82</v>
      </c>
      <c r="I69" s="163" t="s">
        <v>27</v>
      </c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4"/>
      <c r="B70" s="196" t="s">
        <v>83</v>
      </c>
      <c r="C70" s="3"/>
      <c r="D70" s="3"/>
      <c r="E70" s="13"/>
      <c r="F70" s="13"/>
      <c r="G70" s="13"/>
      <c r="H70" s="153"/>
      <c r="I70" s="15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6" t="s">
        <v>96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41"/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198" t="s">
        <v>63</v>
      </c>
      <c r="C74" s="164"/>
      <c r="D74" s="164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x14ac:dyDescent="0.3">
      <c r="A75" s="2"/>
      <c r="B75" s="199" t="s">
        <v>70</v>
      </c>
      <c r="C75" s="127" t="s">
        <v>71</v>
      </c>
      <c r="D75" s="127" t="s">
        <v>72</v>
      </c>
      <c r="E75" s="155"/>
      <c r="F75" s="155" t="s">
        <v>73</v>
      </c>
      <c r="G75" s="155" t="s">
        <v>74</v>
      </c>
      <c r="H75" s="156" t="s">
        <v>75</v>
      </c>
      <c r="I75" s="156" t="s">
        <v>76</v>
      </c>
      <c r="J75" s="156"/>
      <c r="K75" s="156"/>
      <c r="L75" s="156"/>
      <c r="M75" s="156"/>
      <c r="N75" s="156"/>
      <c r="O75" s="156"/>
      <c r="P75" s="156" t="s">
        <v>77</v>
      </c>
      <c r="Q75" s="157"/>
      <c r="R75" s="157"/>
      <c r="S75" s="127" t="s">
        <v>78</v>
      </c>
      <c r="T75" s="158"/>
      <c r="U75" s="158"/>
      <c r="V75" s="127" t="s">
        <v>79</v>
      </c>
      <c r="W75" s="52"/>
    </row>
    <row r="76" spans="1:26" x14ac:dyDescent="0.3">
      <c r="A76" s="9"/>
      <c r="B76" s="200"/>
      <c r="C76" s="169"/>
      <c r="D76" s="302" t="s">
        <v>64</v>
      </c>
      <c r="E76" s="302"/>
      <c r="F76" s="134"/>
      <c r="G76" s="170"/>
      <c r="H76" s="134"/>
      <c r="I76" s="134"/>
      <c r="J76" s="135"/>
      <c r="K76" s="135"/>
      <c r="L76" s="135"/>
      <c r="M76" s="135"/>
      <c r="N76" s="135"/>
      <c r="O76" s="135"/>
      <c r="P76" s="135"/>
      <c r="Q76" s="133"/>
      <c r="R76" s="133"/>
      <c r="S76" s="133"/>
      <c r="T76" s="133"/>
      <c r="U76" s="133"/>
      <c r="V76" s="186"/>
      <c r="W76" s="205"/>
      <c r="X76" s="137"/>
      <c r="Y76" s="137"/>
      <c r="Z76" s="137"/>
    </row>
    <row r="77" spans="1:26" x14ac:dyDescent="0.3">
      <c r="A77" s="9"/>
      <c r="B77" s="201"/>
      <c r="C77" s="172">
        <v>1</v>
      </c>
      <c r="D77" s="298" t="s">
        <v>84</v>
      </c>
      <c r="E77" s="298"/>
      <c r="F77" s="138"/>
      <c r="G77" s="171"/>
      <c r="H77" s="138"/>
      <c r="I77" s="138"/>
      <c r="J77" s="139"/>
      <c r="K77" s="139"/>
      <c r="L77" s="139"/>
      <c r="M77" s="139"/>
      <c r="N77" s="139"/>
      <c r="O77" s="139"/>
      <c r="P77" s="139"/>
      <c r="Q77" s="9"/>
      <c r="R77" s="9"/>
      <c r="S77" s="9"/>
      <c r="T77" s="9"/>
      <c r="U77" s="9"/>
      <c r="V77" s="187"/>
      <c r="W77" s="205"/>
      <c r="X77" s="137"/>
      <c r="Y77" s="137"/>
      <c r="Z77" s="137"/>
    </row>
    <row r="78" spans="1:26" ht="25.05" customHeight="1" x14ac:dyDescent="0.3">
      <c r="A78" s="178"/>
      <c r="B78" s="202">
        <v>1</v>
      </c>
      <c r="C78" s="179" t="s">
        <v>85</v>
      </c>
      <c r="D78" s="299" t="s">
        <v>86</v>
      </c>
      <c r="E78" s="299"/>
      <c r="F78" s="173" t="s">
        <v>87</v>
      </c>
      <c r="G78" s="174">
        <v>280</v>
      </c>
      <c r="H78" s="173"/>
      <c r="I78" s="173">
        <f>ROUND(G78*(H78),2)</f>
        <v>0</v>
      </c>
      <c r="J78" s="175">
        <f>ROUND(G78*(N78),2)</f>
        <v>3379.6</v>
      </c>
      <c r="K78" s="176">
        <f>ROUND(G78*(O78),2)</f>
        <v>0</v>
      </c>
      <c r="L78" s="176">
        <f>ROUND(G78*(H78),2)</f>
        <v>0</v>
      </c>
      <c r="M78" s="176"/>
      <c r="N78" s="176">
        <v>12.07</v>
      </c>
      <c r="O78" s="176"/>
      <c r="P78" s="180">
        <v>1.1000000000000001E-3</v>
      </c>
      <c r="Q78" s="180"/>
      <c r="R78" s="180">
        <v>1.1000000000000001E-3</v>
      </c>
      <c r="S78" s="177">
        <f>ROUND(G78*(P78),3)</f>
        <v>0.308</v>
      </c>
      <c r="T78" s="177"/>
      <c r="U78" s="177"/>
      <c r="V78" s="188"/>
      <c r="W78" s="52"/>
      <c r="Z78">
        <v>0</v>
      </c>
    </row>
    <row r="79" spans="1:26" x14ac:dyDescent="0.3">
      <c r="A79" s="9"/>
      <c r="B79" s="201"/>
      <c r="C79" s="172">
        <v>1</v>
      </c>
      <c r="D79" s="298" t="s">
        <v>84</v>
      </c>
      <c r="E79" s="298"/>
      <c r="F79" s="138"/>
      <c r="G79" s="171"/>
      <c r="H79" s="138"/>
      <c r="I79" s="140">
        <f>ROUND((SUM(I77:I78))/1,2)</f>
        <v>0</v>
      </c>
      <c r="J79" s="139"/>
      <c r="K79" s="139"/>
      <c r="L79" s="139">
        <f>ROUND((SUM(L77:L78))/1,2)</f>
        <v>0</v>
      </c>
      <c r="M79" s="139">
        <f>ROUND((SUM(M77:M78))/1,2)</f>
        <v>0</v>
      </c>
      <c r="N79" s="139"/>
      <c r="O79" s="139"/>
      <c r="P79" s="139"/>
      <c r="Q79" s="9"/>
      <c r="R79" s="9"/>
      <c r="S79" s="9">
        <f>ROUND((SUM(S77:S78))/1,2)</f>
        <v>0.31</v>
      </c>
      <c r="T79" s="9"/>
      <c r="U79" s="9"/>
      <c r="V79" s="189">
        <f>ROUND((SUM(V77:V78))/1,2)</f>
        <v>0</v>
      </c>
      <c r="W79" s="205"/>
      <c r="X79" s="137"/>
      <c r="Y79" s="137"/>
      <c r="Z79" s="137"/>
    </row>
    <row r="80" spans="1:26" x14ac:dyDescent="0.3">
      <c r="A80" s="1"/>
      <c r="B80" s="197"/>
      <c r="C80" s="1"/>
      <c r="D80" s="1"/>
      <c r="E80" s="131"/>
      <c r="F80" s="131"/>
      <c r="G80" s="165"/>
      <c r="H80" s="131"/>
      <c r="I80" s="131"/>
      <c r="J80" s="132"/>
      <c r="K80" s="132"/>
      <c r="L80" s="132"/>
      <c r="M80" s="132"/>
      <c r="N80" s="132"/>
      <c r="O80" s="132"/>
      <c r="P80" s="132"/>
      <c r="Q80" s="1"/>
      <c r="R80" s="1"/>
      <c r="S80" s="1"/>
      <c r="T80" s="1"/>
      <c r="U80" s="1"/>
      <c r="V80" s="190"/>
      <c r="W80" s="52"/>
    </row>
    <row r="81" spans="1:26" x14ac:dyDescent="0.3">
      <c r="A81" s="9"/>
      <c r="B81" s="201"/>
      <c r="C81" s="172">
        <v>5</v>
      </c>
      <c r="D81" s="298" t="s">
        <v>88</v>
      </c>
      <c r="E81" s="298"/>
      <c r="F81" s="138"/>
      <c r="G81" s="171"/>
      <c r="H81" s="138"/>
      <c r="I81" s="138"/>
      <c r="J81" s="139"/>
      <c r="K81" s="139"/>
      <c r="L81" s="139"/>
      <c r="M81" s="139"/>
      <c r="N81" s="139"/>
      <c r="O81" s="139"/>
      <c r="P81" s="139"/>
      <c r="Q81" s="9"/>
      <c r="R81" s="9"/>
      <c r="S81" s="9"/>
      <c r="T81" s="9"/>
      <c r="U81" s="9"/>
      <c r="V81" s="187"/>
      <c r="W81" s="205"/>
      <c r="X81" s="137"/>
      <c r="Y81" s="137"/>
      <c r="Z81" s="137"/>
    </row>
    <row r="82" spans="1:26" ht="25.05" customHeight="1" x14ac:dyDescent="0.3">
      <c r="A82" s="178"/>
      <c r="B82" s="202">
        <v>2</v>
      </c>
      <c r="C82" s="179" t="s">
        <v>89</v>
      </c>
      <c r="D82" s="299" t="s">
        <v>90</v>
      </c>
      <c r="E82" s="299"/>
      <c r="F82" s="173" t="s">
        <v>91</v>
      </c>
      <c r="G82" s="174">
        <v>15</v>
      </c>
      <c r="H82" s="173"/>
      <c r="I82" s="173">
        <f>ROUND(G82*(H82),2)</f>
        <v>0</v>
      </c>
      <c r="J82" s="175">
        <f>ROUND(G82*(N82),2)</f>
        <v>1345.5</v>
      </c>
      <c r="K82" s="176">
        <f>ROUND(G82*(O82),2)</f>
        <v>0</v>
      </c>
      <c r="L82" s="176">
        <f>ROUND(G82*(H82),2)</f>
        <v>0</v>
      </c>
      <c r="M82" s="176"/>
      <c r="N82" s="176">
        <v>89.7</v>
      </c>
      <c r="O82" s="176"/>
      <c r="P82" s="180">
        <v>1.026</v>
      </c>
      <c r="Q82" s="180"/>
      <c r="R82" s="180">
        <v>1.026</v>
      </c>
      <c r="S82" s="177">
        <f>ROUND(G82*(P82),3)</f>
        <v>15.39</v>
      </c>
      <c r="T82" s="177"/>
      <c r="U82" s="177"/>
      <c r="V82" s="188"/>
      <c r="W82" s="52"/>
      <c r="Z82">
        <v>0</v>
      </c>
    </row>
    <row r="83" spans="1:26" x14ac:dyDescent="0.3">
      <c r="A83" s="9"/>
      <c r="B83" s="201"/>
      <c r="C83" s="172">
        <v>5</v>
      </c>
      <c r="D83" s="298" t="s">
        <v>88</v>
      </c>
      <c r="E83" s="298"/>
      <c r="F83" s="138"/>
      <c r="G83" s="171"/>
      <c r="H83" s="138"/>
      <c r="I83" s="140">
        <f>ROUND((SUM(I81:I82))/1,2)</f>
        <v>0</v>
      </c>
      <c r="J83" s="139"/>
      <c r="K83" s="139"/>
      <c r="L83" s="139">
        <f>ROUND((SUM(L81:L82))/1,2)</f>
        <v>0</v>
      </c>
      <c r="M83" s="139">
        <f>ROUND((SUM(M81:M82))/1,2)</f>
        <v>0</v>
      </c>
      <c r="N83" s="139"/>
      <c r="O83" s="139"/>
      <c r="P83" s="139"/>
      <c r="Q83" s="9"/>
      <c r="R83" s="9"/>
      <c r="S83" s="9">
        <f>ROUND((SUM(S81:S82))/1,2)</f>
        <v>15.39</v>
      </c>
      <c r="T83" s="9"/>
      <c r="U83" s="9"/>
      <c r="V83" s="189">
        <f>ROUND((SUM(V81:V82))/1,2)</f>
        <v>0</v>
      </c>
      <c r="W83" s="205"/>
      <c r="X83" s="137"/>
      <c r="Y83" s="137"/>
      <c r="Z83" s="137"/>
    </row>
    <row r="84" spans="1:26" x14ac:dyDescent="0.3">
      <c r="A84" s="1"/>
      <c r="B84" s="197"/>
      <c r="C84" s="1"/>
      <c r="D84" s="1"/>
      <c r="E84" s="131"/>
      <c r="F84" s="131"/>
      <c r="G84" s="165"/>
      <c r="H84" s="131"/>
      <c r="I84" s="131"/>
      <c r="J84" s="132"/>
      <c r="K84" s="132"/>
      <c r="L84" s="132"/>
      <c r="M84" s="132"/>
      <c r="N84" s="132"/>
      <c r="O84" s="132"/>
      <c r="P84" s="132"/>
      <c r="Q84" s="1"/>
      <c r="R84" s="1"/>
      <c r="S84" s="1"/>
      <c r="T84" s="1"/>
      <c r="U84" s="1"/>
      <c r="V84" s="190"/>
      <c r="W84" s="52"/>
    </row>
    <row r="85" spans="1:26" x14ac:dyDescent="0.3">
      <c r="A85" s="9"/>
      <c r="B85" s="201"/>
      <c r="C85" s="172">
        <v>99</v>
      </c>
      <c r="D85" s="298" t="s">
        <v>92</v>
      </c>
      <c r="E85" s="298"/>
      <c r="F85" s="138"/>
      <c r="G85" s="171"/>
      <c r="H85" s="138"/>
      <c r="I85" s="138"/>
      <c r="J85" s="139"/>
      <c r="K85" s="139"/>
      <c r="L85" s="139"/>
      <c r="M85" s="139"/>
      <c r="N85" s="139"/>
      <c r="O85" s="139"/>
      <c r="P85" s="139"/>
      <c r="Q85" s="9"/>
      <c r="R85" s="9"/>
      <c r="S85" s="9"/>
      <c r="T85" s="9"/>
      <c r="U85" s="9"/>
      <c r="V85" s="187"/>
      <c r="W85" s="205"/>
      <c r="X85" s="137"/>
      <c r="Y85" s="137"/>
      <c r="Z85" s="137"/>
    </row>
    <row r="86" spans="1:26" ht="25.05" customHeight="1" x14ac:dyDescent="0.3">
      <c r="A86" s="178"/>
      <c r="B86" s="202">
        <v>3</v>
      </c>
      <c r="C86" s="179" t="s">
        <v>93</v>
      </c>
      <c r="D86" s="299" t="s">
        <v>94</v>
      </c>
      <c r="E86" s="299"/>
      <c r="F86" s="173" t="s">
        <v>91</v>
      </c>
      <c r="G86" s="174">
        <v>15.698</v>
      </c>
      <c r="H86" s="173"/>
      <c r="I86" s="173">
        <f>ROUND(G86*(H86),2)</f>
        <v>0</v>
      </c>
      <c r="J86" s="175">
        <f>ROUND(G86*(N86),2)</f>
        <v>19.78</v>
      </c>
      <c r="K86" s="176">
        <f>ROUND(G86*(O86),2)</f>
        <v>0</v>
      </c>
      <c r="L86" s="176">
        <f>ROUND(G86*(H86),2)</f>
        <v>0</v>
      </c>
      <c r="M86" s="176"/>
      <c r="N86" s="176">
        <v>1.26</v>
      </c>
      <c r="O86" s="176"/>
      <c r="P86" s="180"/>
      <c r="Q86" s="180"/>
      <c r="R86" s="180"/>
      <c r="S86" s="177">
        <f>ROUND(G86*(P86),3)</f>
        <v>0</v>
      </c>
      <c r="T86" s="177"/>
      <c r="U86" s="177"/>
      <c r="V86" s="188"/>
      <c r="W86" s="52"/>
      <c r="Z86">
        <v>0</v>
      </c>
    </row>
    <row r="87" spans="1:26" x14ac:dyDescent="0.3">
      <c r="A87" s="9"/>
      <c r="B87" s="201"/>
      <c r="C87" s="172">
        <v>99</v>
      </c>
      <c r="D87" s="298" t="s">
        <v>92</v>
      </c>
      <c r="E87" s="298"/>
      <c r="F87" s="138"/>
      <c r="G87" s="171"/>
      <c r="H87" s="138"/>
      <c r="I87" s="140">
        <f>ROUND((SUM(I85:I86))/1,2)</f>
        <v>0</v>
      </c>
      <c r="J87" s="139"/>
      <c r="K87" s="139"/>
      <c r="L87" s="139">
        <f>ROUND((SUM(L85:L86))/1,2)</f>
        <v>0</v>
      </c>
      <c r="M87" s="139">
        <f>ROUND((SUM(M85:M86))/1,2)</f>
        <v>0</v>
      </c>
      <c r="N87" s="139"/>
      <c r="O87" s="139"/>
      <c r="P87" s="181"/>
      <c r="Q87" s="1"/>
      <c r="R87" s="1"/>
      <c r="S87" s="181">
        <f>ROUND((SUM(S85:S86))/1,2)</f>
        <v>0</v>
      </c>
      <c r="T87" s="2"/>
      <c r="U87" s="2"/>
      <c r="V87" s="189">
        <f>ROUND((SUM(V85:V86))/1,2)</f>
        <v>0</v>
      </c>
      <c r="W87" s="52"/>
    </row>
    <row r="88" spans="1:26" x14ac:dyDescent="0.3">
      <c r="A88" s="1"/>
      <c r="B88" s="197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190"/>
      <c r="W88" s="52"/>
    </row>
    <row r="89" spans="1:26" x14ac:dyDescent="0.3">
      <c r="A89" s="9"/>
      <c r="B89" s="201"/>
      <c r="C89" s="9"/>
      <c r="D89" s="300" t="s">
        <v>64</v>
      </c>
      <c r="E89" s="300"/>
      <c r="F89" s="138"/>
      <c r="G89" s="171"/>
      <c r="H89" s="138"/>
      <c r="I89" s="140">
        <f>ROUND((SUM(I76:I88))/2,2)</f>
        <v>0</v>
      </c>
      <c r="J89" s="139"/>
      <c r="K89" s="139"/>
      <c r="L89" s="139">
        <f>ROUND((SUM(L76:L88))/2,2)</f>
        <v>0</v>
      </c>
      <c r="M89" s="139">
        <f>ROUND((SUM(M76:M88))/2,2)</f>
        <v>0</v>
      </c>
      <c r="N89" s="139"/>
      <c r="O89" s="139"/>
      <c r="P89" s="181"/>
      <c r="Q89" s="1"/>
      <c r="R89" s="1"/>
      <c r="S89" s="181">
        <f>ROUND((SUM(S76:S88))/2,2)</f>
        <v>15.7</v>
      </c>
      <c r="T89" s="1"/>
      <c r="U89" s="1"/>
      <c r="V89" s="189">
        <f>ROUND((SUM(V76:V88))/2,2)</f>
        <v>0</v>
      </c>
      <c r="W89" s="52"/>
    </row>
    <row r="90" spans="1:26" x14ac:dyDescent="0.3">
      <c r="A90" s="1"/>
      <c r="B90" s="203"/>
      <c r="C90" s="182"/>
      <c r="D90" s="301" t="s">
        <v>68</v>
      </c>
      <c r="E90" s="301"/>
      <c r="F90" s="183"/>
      <c r="G90" s="184"/>
      <c r="H90" s="183"/>
      <c r="I90" s="183">
        <f>ROUND((SUM(I76:I89))/3,2)</f>
        <v>0</v>
      </c>
      <c r="J90" s="185"/>
      <c r="K90" s="185">
        <f>ROUND((SUM(K76:K89))/3,2)</f>
        <v>0</v>
      </c>
      <c r="L90" s="185">
        <f>ROUND((SUM(L76:L89))/3,2)</f>
        <v>0</v>
      </c>
      <c r="M90" s="185">
        <f>ROUND((SUM(M76:M89))/3,2)</f>
        <v>0</v>
      </c>
      <c r="N90" s="185"/>
      <c r="O90" s="185"/>
      <c r="P90" s="184"/>
      <c r="Q90" s="182"/>
      <c r="R90" s="182"/>
      <c r="S90" s="184">
        <f>ROUND((SUM(S76:S89))/3,2)</f>
        <v>15.7</v>
      </c>
      <c r="T90" s="182"/>
      <c r="U90" s="182"/>
      <c r="V90" s="191">
        <f>ROUND((SUM(V76:V89))/3,2)</f>
        <v>0</v>
      </c>
      <c r="W90" s="52"/>
      <c r="Y90">
        <f>(SUM(Y76:Y89))</f>
        <v>0</v>
      </c>
      <c r="Z90">
        <f>(SUM(Z76:Z89))</f>
        <v>0</v>
      </c>
    </row>
  </sheetData>
  <mergeCells count="58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D90:E90"/>
    <mergeCell ref="D76:E76"/>
    <mergeCell ref="D77:E77"/>
    <mergeCell ref="D78:E78"/>
    <mergeCell ref="D79:E79"/>
    <mergeCell ref="D81:E81"/>
    <mergeCell ref="D82:E82"/>
    <mergeCell ref="D83:E83"/>
    <mergeCell ref="D85:E85"/>
    <mergeCell ref="D86:E86"/>
    <mergeCell ref="D87:E87"/>
    <mergeCell ref="D89:E89"/>
  </mergeCells>
  <hyperlinks>
    <hyperlink ref="B1:C1" location="A2:A2" tooltip="Klikni na prechod ku Kryciemu listu..." display="Krycí list rozpočtu" xr:uid="{F7AABEE0-785E-48AD-BC98-64BED34EDC02}"/>
    <hyperlink ref="E1:F1" location="A54:A54" tooltip="Klikni na prechod ku rekapitulácii..." display="Rekapitulácia rozpočtu" xr:uid="{21B6980D-7BAF-4A00-933C-439BD473DB48}"/>
    <hyperlink ref="H1:I1" location="B75:B75" tooltip="Klikni na prechod ku Rozpočet..." display="Rozpočet" xr:uid="{B32D4FD9-3779-4EBD-9DE3-9CCFF24A5E54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MIESTNYCH CIEST  V OBCI VYŠNÝ ŽIPOV / SO 03 ul. Mitaľova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857A9-496F-4956-9D10-8DE1D124DCE2}">
  <dimension ref="A1:AA90"/>
  <sheetViews>
    <sheetView workbookViewId="0">
      <pane ySplit="1" topLeftCell="A66" activePane="bottomLeft" state="frozen"/>
      <selection pane="bottomLeft" activeCell="H78" sqref="H78:H8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.332031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64" t="s">
        <v>20</v>
      </c>
      <c r="C1" s="306"/>
      <c r="D1" s="11"/>
      <c r="E1" s="365" t="s">
        <v>0</v>
      </c>
      <c r="F1" s="366"/>
      <c r="G1" s="12"/>
      <c r="H1" s="305" t="s">
        <v>69</v>
      </c>
      <c r="I1" s="306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67" t="s">
        <v>20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9"/>
      <c r="R2" s="369"/>
      <c r="S2" s="369"/>
      <c r="T2" s="369"/>
      <c r="U2" s="369"/>
      <c r="V2" s="370"/>
      <c r="W2" s="52"/>
    </row>
    <row r="3" spans="1:23" ht="18" customHeight="1" x14ac:dyDescent="0.3">
      <c r="A3" s="14"/>
      <c r="B3" s="371" t="s">
        <v>1</v>
      </c>
      <c r="C3" s="372"/>
      <c r="D3" s="372"/>
      <c r="E3" s="372"/>
      <c r="F3" s="372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4"/>
      <c r="W3" s="52"/>
    </row>
    <row r="4" spans="1:23" ht="18" customHeight="1" x14ac:dyDescent="0.3">
      <c r="A4" s="14"/>
      <c r="B4" s="42" t="s">
        <v>97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75" t="s">
        <v>28</v>
      </c>
      <c r="C7" s="376"/>
      <c r="D7" s="376"/>
      <c r="E7" s="376"/>
      <c r="F7" s="376"/>
      <c r="G7" s="376"/>
      <c r="H7" s="37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55" t="s">
        <v>29</v>
      </c>
      <c r="C9" s="356"/>
      <c r="D9" s="356"/>
      <c r="E9" s="356"/>
      <c r="F9" s="356"/>
      <c r="G9" s="356"/>
      <c r="H9" s="357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55" t="s">
        <v>30</v>
      </c>
      <c r="C11" s="356"/>
      <c r="D11" s="356"/>
      <c r="E11" s="356"/>
      <c r="F11" s="356"/>
      <c r="G11" s="356"/>
      <c r="H11" s="357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58" t="s">
        <v>39</v>
      </c>
      <c r="G14" s="359"/>
      <c r="H14" s="350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15445'!E59</f>
        <v>0</v>
      </c>
      <c r="D15" s="57">
        <f>'SO 15445'!F59</f>
        <v>0</v>
      </c>
      <c r="E15" s="66">
        <f>'SO 15445'!G59</f>
        <v>0</v>
      </c>
      <c r="F15" s="360"/>
      <c r="G15" s="352"/>
      <c r="H15" s="335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61" t="s">
        <v>40</v>
      </c>
      <c r="G16" s="352"/>
      <c r="H16" s="335"/>
      <c r="I16" s="24"/>
      <c r="J16" s="24"/>
      <c r="K16" s="25"/>
      <c r="L16" s="25"/>
      <c r="M16" s="25"/>
      <c r="N16" s="25"/>
      <c r="O16" s="72"/>
      <c r="P16" s="82">
        <f>(SUM(Z76:Z89))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62" t="s">
        <v>41</v>
      </c>
      <c r="G17" s="352"/>
      <c r="H17" s="335"/>
      <c r="I17" s="24"/>
      <c r="J17" s="24"/>
      <c r="K17" s="25"/>
      <c r="L17" s="25"/>
      <c r="M17" s="25"/>
      <c r="N17" s="25"/>
      <c r="O17" s="72"/>
      <c r="P17" s="82">
        <f>(SUM(Y76:Y89))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63"/>
      <c r="G18" s="354"/>
      <c r="H18" s="335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47"/>
      <c r="G19" s="334"/>
      <c r="H19" s="348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36" t="s">
        <v>38</v>
      </c>
      <c r="G20" s="349"/>
      <c r="H20" s="350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51" t="s">
        <v>50</v>
      </c>
      <c r="G21" s="352"/>
      <c r="H21" s="335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51" t="s">
        <v>51</v>
      </c>
      <c r="G22" s="352"/>
      <c r="H22" s="335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51" t="s">
        <v>52</v>
      </c>
      <c r="G23" s="352"/>
      <c r="H23" s="335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3"/>
      <c r="G24" s="354"/>
      <c r="H24" s="335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3" t="s">
        <v>38</v>
      </c>
      <c r="G25" s="334"/>
      <c r="H25" s="335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36" t="s">
        <v>42</v>
      </c>
      <c r="G26" s="337"/>
      <c r="H26" s="338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39" t="s">
        <v>43</v>
      </c>
      <c r="G27" s="322"/>
      <c r="H27" s="340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1" t="s">
        <v>44</v>
      </c>
      <c r="G28" s="342"/>
      <c r="H28" s="206">
        <f>P27-SUM('SO 15445'!K76:'SO 15445'!K89)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3" t="s">
        <v>45</v>
      </c>
      <c r="G29" s="344"/>
      <c r="H29" s="32">
        <f>SUM('SO 15445'!K76:'SO 15445'!K89)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5" t="s">
        <v>46</v>
      </c>
      <c r="G30" s="346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22"/>
      <c r="G31" s="323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4"/>
    </row>
    <row r="42" spans="1:23" x14ac:dyDescent="0.3">
      <c r="A42" s="129"/>
      <c r="B42" s="19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4"/>
    </row>
    <row r="43" spans="1:23" x14ac:dyDescent="0.3">
      <c r="A43" s="129"/>
      <c r="B43" s="19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26" t="s">
        <v>0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8"/>
      <c r="W44" s="52"/>
    </row>
    <row r="45" spans="1:23" x14ac:dyDescent="0.3">
      <c r="A45" s="129"/>
      <c r="B45" s="19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2"/>
      <c r="B46" s="310" t="s">
        <v>28</v>
      </c>
      <c r="C46" s="311"/>
      <c r="D46" s="311"/>
      <c r="E46" s="312"/>
      <c r="F46" s="329" t="s">
        <v>25</v>
      </c>
      <c r="G46" s="311"/>
      <c r="H46" s="31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2"/>
      <c r="B47" s="310" t="s">
        <v>29</v>
      </c>
      <c r="C47" s="311"/>
      <c r="D47" s="311"/>
      <c r="E47" s="312"/>
      <c r="F47" s="329" t="s">
        <v>23</v>
      </c>
      <c r="G47" s="311"/>
      <c r="H47" s="31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2"/>
      <c r="B48" s="310" t="s">
        <v>30</v>
      </c>
      <c r="C48" s="311"/>
      <c r="D48" s="311"/>
      <c r="E48" s="312"/>
      <c r="F48" s="329" t="s">
        <v>62</v>
      </c>
      <c r="G48" s="311"/>
      <c r="H48" s="31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2"/>
      <c r="B49" s="330" t="s">
        <v>1</v>
      </c>
      <c r="C49" s="331"/>
      <c r="D49" s="331"/>
      <c r="E49" s="331"/>
      <c r="F49" s="331"/>
      <c r="G49" s="331"/>
      <c r="H49" s="331"/>
      <c r="I49" s="332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6" t="s">
        <v>97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6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24" t="s">
        <v>59</v>
      </c>
      <c r="C54" s="325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16" t="s">
        <v>64</v>
      </c>
      <c r="C55" s="302"/>
      <c r="D55" s="302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5"/>
      <c r="X55" s="137"/>
      <c r="Y55" s="137"/>
      <c r="Z55" s="137"/>
    </row>
    <row r="56" spans="1:26" x14ac:dyDescent="0.3">
      <c r="A56" s="9"/>
      <c r="B56" s="317" t="s">
        <v>65</v>
      </c>
      <c r="C56" s="318"/>
      <c r="D56" s="318"/>
      <c r="E56" s="138">
        <f>'SO 15445'!L79</f>
        <v>0</v>
      </c>
      <c r="F56" s="138">
        <f>'SO 15445'!M79</f>
        <v>0</v>
      </c>
      <c r="G56" s="138">
        <f>'SO 15445'!I79</f>
        <v>0</v>
      </c>
      <c r="H56" s="139">
        <f>'SO 15445'!S79</f>
        <v>0.76</v>
      </c>
      <c r="I56" s="139">
        <f>'SO 15445'!V79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5"/>
      <c r="X56" s="137"/>
      <c r="Y56" s="137"/>
      <c r="Z56" s="137"/>
    </row>
    <row r="57" spans="1:26" x14ac:dyDescent="0.3">
      <c r="A57" s="9"/>
      <c r="B57" s="317" t="s">
        <v>66</v>
      </c>
      <c r="C57" s="318"/>
      <c r="D57" s="318"/>
      <c r="E57" s="138">
        <f>'SO 15445'!L83</f>
        <v>0</v>
      </c>
      <c r="F57" s="138">
        <f>'SO 15445'!M83</f>
        <v>0</v>
      </c>
      <c r="G57" s="138">
        <f>'SO 15445'!I83</f>
        <v>0</v>
      </c>
      <c r="H57" s="139">
        <f>'SO 15445'!S83</f>
        <v>30.78</v>
      </c>
      <c r="I57" s="139">
        <f>'SO 15445'!V83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5"/>
      <c r="X57" s="137"/>
      <c r="Y57" s="137"/>
      <c r="Z57" s="137"/>
    </row>
    <row r="58" spans="1:26" x14ac:dyDescent="0.3">
      <c r="A58" s="9"/>
      <c r="B58" s="317" t="s">
        <v>67</v>
      </c>
      <c r="C58" s="318"/>
      <c r="D58" s="318"/>
      <c r="E58" s="138">
        <f>'SO 15445'!L87</f>
        <v>0</v>
      </c>
      <c r="F58" s="138">
        <f>'SO 15445'!M87</f>
        <v>0</v>
      </c>
      <c r="G58" s="138">
        <f>'SO 15445'!I87</f>
        <v>0</v>
      </c>
      <c r="H58" s="139">
        <f>'SO 15445'!S87</f>
        <v>0</v>
      </c>
      <c r="I58" s="139">
        <f>'SO 15445'!V87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5"/>
      <c r="X58" s="137"/>
      <c r="Y58" s="137"/>
      <c r="Z58" s="137"/>
    </row>
    <row r="59" spans="1:26" x14ac:dyDescent="0.3">
      <c r="A59" s="9"/>
      <c r="B59" s="319" t="s">
        <v>64</v>
      </c>
      <c r="C59" s="300"/>
      <c r="D59" s="300"/>
      <c r="E59" s="140">
        <f>'SO 15445'!L89</f>
        <v>0</v>
      </c>
      <c r="F59" s="140">
        <f>'SO 15445'!M89</f>
        <v>0</v>
      </c>
      <c r="G59" s="140">
        <f>'SO 15445'!I89</f>
        <v>0</v>
      </c>
      <c r="H59" s="141">
        <f>'SO 15445'!S89</f>
        <v>31.54</v>
      </c>
      <c r="I59" s="141">
        <f>'SO 15445'!V89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05"/>
      <c r="X59" s="137"/>
      <c r="Y59" s="137"/>
      <c r="Z59" s="137"/>
    </row>
    <row r="60" spans="1:26" x14ac:dyDescent="0.3">
      <c r="A60" s="1"/>
      <c r="B60" s="197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2"/>
    </row>
    <row r="61" spans="1:26" x14ac:dyDescent="0.3">
      <c r="A61" s="142"/>
      <c r="B61" s="320" t="s">
        <v>68</v>
      </c>
      <c r="C61" s="321"/>
      <c r="D61" s="321"/>
      <c r="E61" s="144">
        <f>'SO 15445'!L90</f>
        <v>0</v>
      </c>
      <c r="F61" s="144">
        <f>'SO 15445'!M90</f>
        <v>0</v>
      </c>
      <c r="G61" s="144">
        <f>'SO 15445'!I90</f>
        <v>0</v>
      </c>
      <c r="H61" s="145">
        <f>'SO 15445'!S90</f>
        <v>31.54</v>
      </c>
      <c r="I61" s="145">
        <f>'SO 15445'!V90</f>
        <v>0</v>
      </c>
      <c r="J61" s="146"/>
      <c r="K61" s="146"/>
      <c r="L61" s="146"/>
      <c r="M61" s="146"/>
      <c r="N61" s="146"/>
      <c r="O61" s="146"/>
      <c r="P61" s="146"/>
      <c r="Q61" s="147"/>
      <c r="R61" s="147"/>
      <c r="S61" s="147"/>
      <c r="T61" s="147"/>
      <c r="U61" s="147"/>
      <c r="V61" s="152"/>
      <c r="W61" s="205"/>
      <c r="X61" s="143"/>
      <c r="Y61" s="143"/>
      <c r="Z61" s="143"/>
    </row>
    <row r="62" spans="1:26" x14ac:dyDescent="0.3">
      <c r="A62" s="14"/>
      <c r="B62" s="41"/>
      <c r="C62" s="3"/>
      <c r="D62" s="3"/>
      <c r="E62" s="13"/>
      <c r="F62" s="13"/>
      <c r="G62" s="13"/>
      <c r="H62" s="153"/>
      <c r="I62" s="153"/>
      <c r="J62" s="153"/>
      <c r="K62" s="153"/>
      <c r="L62" s="153"/>
      <c r="M62" s="153"/>
      <c r="N62" s="153"/>
      <c r="O62" s="153"/>
      <c r="P62" s="153"/>
      <c r="Q62" s="10"/>
      <c r="R62" s="10"/>
      <c r="S62" s="10"/>
      <c r="T62" s="10"/>
      <c r="U62" s="10"/>
      <c r="V62" s="10"/>
      <c r="W62" s="52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37"/>
      <c r="C64" s="8"/>
      <c r="D64" s="8"/>
      <c r="E64" s="26"/>
      <c r="F64" s="26"/>
      <c r="G64" s="26"/>
      <c r="H64" s="154"/>
      <c r="I64" s="154"/>
      <c r="J64" s="154"/>
      <c r="K64" s="154"/>
      <c r="L64" s="154"/>
      <c r="M64" s="154"/>
      <c r="N64" s="154"/>
      <c r="O64" s="154"/>
      <c r="P64" s="154"/>
      <c r="Q64" s="15"/>
      <c r="R64" s="15"/>
      <c r="S64" s="15"/>
      <c r="T64" s="15"/>
      <c r="U64" s="15"/>
      <c r="V64" s="15"/>
      <c r="W64" s="52"/>
    </row>
    <row r="65" spans="1:26" ht="34.950000000000003" customHeight="1" x14ac:dyDescent="0.3">
      <c r="A65" s="1"/>
      <c r="B65" s="303" t="s">
        <v>69</v>
      </c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52"/>
    </row>
    <row r="66" spans="1:26" x14ac:dyDescent="0.3">
      <c r="A66" s="14"/>
      <c r="B66" s="95"/>
      <c r="C66" s="18"/>
      <c r="D66" s="18"/>
      <c r="E66" s="97"/>
      <c r="F66" s="97"/>
      <c r="G66" s="97"/>
      <c r="H66" s="168"/>
      <c r="I66" s="168"/>
      <c r="J66" s="168"/>
      <c r="K66" s="168"/>
      <c r="L66" s="168"/>
      <c r="M66" s="168"/>
      <c r="N66" s="168"/>
      <c r="O66" s="168"/>
      <c r="P66" s="168"/>
      <c r="Q66" s="19"/>
      <c r="R66" s="19"/>
      <c r="S66" s="19"/>
      <c r="T66" s="19"/>
      <c r="U66" s="19"/>
      <c r="V66" s="19"/>
      <c r="W66" s="52"/>
    </row>
    <row r="67" spans="1:26" ht="19.95" customHeight="1" x14ac:dyDescent="0.3">
      <c r="A67" s="192"/>
      <c r="B67" s="307" t="s">
        <v>28</v>
      </c>
      <c r="C67" s="308"/>
      <c r="D67" s="308"/>
      <c r="E67" s="309"/>
      <c r="F67" s="166"/>
      <c r="G67" s="166"/>
      <c r="H67" s="167" t="s">
        <v>80</v>
      </c>
      <c r="I67" s="313" t="s">
        <v>81</v>
      </c>
      <c r="J67" s="314"/>
      <c r="K67" s="314"/>
      <c r="L67" s="314"/>
      <c r="M67" s="314"/>
      <c r="N67" s="314"/>
      <c r="O67" s="314"/>
      <c r="P67" s="315"/>
      <c r="Q67" s="17"/>
      <c r="R67" s="17"/>
      <c r="S67" s="17"/>
      <c r="T67" s="17"/>
      <c r="U67" s="17"/>
      <c r="V67" s="17"/>
      <c r="W67" s="52"/>
    </row>
    <row r="68" spans="1:26" ht="19.95" customHeight="1" x14ac:dyDescent="0.3">
      <c r="A68" s="192"/>
      <c r="B68" s="310" t="s">
        <v>29</v>
      </c>
      <c r="C68" s="311"/>
      <c r="D68" s="311"/>
      <c r="E68" s="312"/>
      <c r="F68" s="162"/>
      <c r="G68" s="162"/>
      <c r="H68" s="163" t="s">
        <v>23</v>
      </c>
      <c r="I68" s="16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ht="19.95" customHeight="1" x14ac:dyDescent="0.3">
      <c r="A69" s="192"/>
      <c r="B69" s="310" t="s">
        <v>30</v>
      </c>
      <c r="C69" s="311"/>
      <c r="D69" s="311"/>
      <c r="E69" s="312"/>
      <c r="F69" s="162"/>
      <c r="G69" s="162"/>
      <c r="H69" s="163" t="s">
        <v>82</v>
      </c>
      <c r="I69" s="163" t="s">
        <v>27</v>
      </c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4"/>
      <c r="B70" s="196" t="s">
        <v>83</v>
      </c>
      <c r="C70" s="3"/>
      <c r="D70" s="3"/>
      <c r="E70" s="13"/>
      <c r="F70" s="13"/>
      <c r="G70" s="13"/>
      <c r="H70" s="153"/>
      <c r="I70" s="15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6" t="s">
        <v>97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41"/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198" t="s">
        <v>63</v>
      </c>
      <c r="C74" s="164"/>
      <c r="D74" s="164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x14ac:dyDescent="0.3">
      <c r="A75" s="2"/>
      <c r="B75" s="199" t="s">
        <v>70</v>
      </c>
      <c r="C75" s="127" t="s">
        <v>71</v>
      </c>
      <c r="D75" s="127" t="s">
        <v>72</v>
      </c>
      <c r="E75" s="155"/>
      <c r="F75" s="155" t="s">
        <v>73</v>
      </c>
      <c r="G75" s="155" t="s">
        <v>74</v>
      </c>
      <c r="H75" s="156" t="s">
        <v>75</v>
      </c>
      <c r="I75" s="156" t="s">
        <v>76</v>
      </c>
      <c r="J75" s="156"/>
      <c r="K75" s="156"/>
      <c r="L75" s="156"/>
      <c r="M75" s="156"/>
      <c r="N75" s="156"/>
      <c r="O75" s="156"/>
      <c r="P75" s="156" t="s">
        <v>77</v>
      </c>
      <c r="Q75" s="157"/>
      <c r="R75" s="157"/>
      <c r="S75" s="127" t="s">
        <v>78</v>
      </c>
      <c r="T75" s="158"/>
      <c r="U75" s="158"/>
      <c r="V75" s="127" t="s">
        <v>79</v>
      </c>
      <c r="W75" s="52"/>
    </row>
    <row r="76" spans="1:26" x14ac:dyDescent="0.3">
      <c r="A76" s="9"/>
      <c r="B76" s="200"/>
      <c r="C76" s="169"/>
      <c r="D76" s="302" t="s">
        <v>64</v>
      </c>
      <c r="E76" s="302"/>
      <c r="F76" s="134"/>
      <c r="G76" s="170"/>
      <c r="H76" s="134"/>
      <c r="I76" s="134"/>
      <c r="J76" s="135"/>
      <c r="K76" s="135"/>
      <c r="L76" s="135"/>
      <c r="M76" s="135"/>
      <c r="N76" s="135"/>
      <c r="O76" s="135"/>
      <c r="P76" s="135"/>
      <c r="Q76" s="133"/>
      <c r="R76" s="133"/>
      <c r="S76" s="133"/>
      <c r="T76" s="133"/>
      <c r="U76" s="133"/>
      <c r="V76" s="186"/>
      <c r="W76" s="205"/>
      <c r="X76" s="137"/>
      <c r="Y76" s="137"/>
      <c r="Z76" s="137"/>
    </row>
    <row r="77" spans="1:26" x14ac:dyDescent="0.3">
      <c r="A77" s="9"/>
      <c r="B77" s="201"/>
      <c r="C77" s="172">
        <v>1</v>
      </c>
      <c r="D77" s="298" t="s">
        <v>84</v>
      </c>
      <c r="E77" s="298"/>
      <c r="F77" s="138"/>
      <c r="G77" s="171"/>
      <c r="H77" s="138"/>
      <c r="I77" s="138"/>
      <c r="J77" s="139"/>
      <c r="K77" s="139"/>
      <c r="L77" s="139"/>
      <c r="M77" s="139"/>
      <c r="N77" s="139"/>
      <c r="O77" s="139"/>
      <c r="P77" s="139"/>
      <c r="Q77" s="9"/>
      <c r="R77" s="9"/>
      <c r="S77" s="9"/>
      <c r="T77" s="9"/>
      <c r="U77" s="9"/>
      <c r="V77" s="187"/>
      <c r="W77" s="205"/>
      <c r="X77" s="137"/>
      <c r="Y77" s="137"/>
      <c r="Z77" s="137"/>
    </row>
    <row r="78" spans="1:26" ht="25.05" customHeight="1" x14ac:dyDescent="0.3">
      <c r="A78" s="178"/>
      <c r="B78" s="202">
        <v>1</v>
      </c>
      <c r="C78" s="179" t="s">
        <v>85</v>
      </c>
      <c r="D78" s="299" t="s">
        <v>86</v>
      </c>
      <c r="E78" s="299"/>
      <c r="F78" s="173" t="s">
        <v>87</v>
      </c>
      <c r="G78" s="174">
        <v>690</v>
      </c>
      <c r="H78" s="173"/>
      <c r="I78" s="173">
        <f>ROUND(G78*(H78),2)</f>
        <v>0</v>
      </c>
      <c r="J78" s="175">
        <f>ROUND(G78*(N78),2)</f>
        <v>8328.2999999999993</v>
      </c>
      <c r="K78" s="176">
        <f>ROUND(G78*(O78),2)</f>
        <v>0</v>
      </c>
      <c r="L78" s="176">
        <f>ROUND(G78*(H78),2)</f>
        <v>0</v>
      </c>
      <c r="M78" s="176"/>
      <c r="N78" s="176">
        <v>12.07</v>
      </c>
      <c r="O78" s="176"/>
      <c r="P78" s="180">
        <v>1.1000000000000001E-3</v>
      </c>
      <c r="Q78" s="180"/>
      <c r="R78" s="180">
        <v>1.1000000000000001E-3</v>
      </c>
      <c r="S78" s="177">
        <f>ROUND(G78*(P78),3)</f>
        <v>0.75900000000000001</v>
      </c>
      <c r="T78" s="177"/>
      <c r="U78" s="177"/>
      <c r="V78" s="188"/>
      <c r="W78" s="52"/>
      <c r="Z78">
        <v>0</v>
      </c>
    </row>
    <row r="79" spans="1:26" x14ac:dyDescent="0.3">
      <c r="A79" s="9"/>
      <c r="B79" s="201"/>
      <c r="C79" s="172">
        <v>1</v>
      </c>
      <c r="D79" s="298" t="s">
        <v>84</v>
      </c>
      <c r="E79" s="298"/>
      <c r="F79" s="138"/>
      <c r="G79" s="171"/>
      <c r="H79" s="138"/>
      <c r="I79" s="140">
        <f>ROUND((SUM(I77:I78))/1,2)</f>
        <v>0</v>
      </c>
      <c r="J79" s="139"/>
      <c r="K79" s="139"/>
      <c r="L79" s="139">
        <f>ROUND((SUM(L77:L78))/1,2)</f>
        <v>0</v>
      </c>
      <c r="M79" s="139">
        <f>ROUND((SUM(M77:M78))/1,2)</f>
        <v>0</v>
      </c>
      <c r="N79" s="139"/>
      <c r="O79" s="139"/>
      <c r="P79" s="139"/>
      <c r="Q79" s="9"/>
      <c r="R79" s="9"/>
      <c r="S79" s="9">
        <f>ROUND((SUM(S77:S78))/1,2)</f>
        <v>0.76</v>
      </c>
      <c r="T79" s="9"/>
      <c r="U79" s="9"/>
      <c r="V79" s="189">
        <f>ROUND((SUM(V77:V78))/1,2)</f>
        <v>0</v>
      </c>
      <c r="W79" s="205"/>
      <c r="X79" s="137"/>
      <c r="Y79" s="137"/>
      <c r="Z79" s="137"/>
    </row>
    <row r="80" spans="1:26" x14ac:dyDescent="0.3">
      <c r="A80" s="1"/>
      <c r="B80" s="197"/>
      <c r="C80" s="1"/>
      <c r="D80" s="1"/>
      <c r="E80" s="131"/>
      <c r="F80" s="131"/>
      <c r="G80" s="165"/>
      <c r="H80" s="131"/>
      <c r="I80" s="131"/>
      <c r="J80" s="132"/>
      <c r="K80" s="132"/>
      <c r="L80" s="132"/>
      <c r="M80" s="132"/>
      <c r="N80" s="132"/>
      <c r="O80" s="132"/>
      <c r="P80" s="132"/>
      <c r="Q80" s="1"/>
      <c r="R80" s="1"/>
      <c r="S80" s="1"/>
      <c r="T80" s="1"/>
      <c r="U80" s="1"/>
      <c r="V80" s="190"/>
      <c r="W80" s="52"/>
    </row>
    <row r="81" spans="1:26" x14ac:dyDescent="0.3">
      <c r="A81" s="9"/>
      <c r="B81" s="201"/>
      <c r="C81" s="172">
        <v>5</v>
      </c>
      <c r="D81" s="298" t="s">
        <v>88</v>
      </c>
      <c r="E81" s="298"/>
      <c r="F81" s="138"/>
      <c r="G81" s="171"/>
      <c r="H81" s="138"/>
      <c r="I81" s="138"/>
      <c r="J81" s="139"/>
      <c r="K81" s="139"/>
      <c r="L81" s="139"/>
      <c r="M81" s="139"/>
      <c r="N81" s="139"/>
      <c r="O81" s="139"/>
      <c r="P81" s="139"/>
      <c r="Q81" s="9"/>
      <c r="R81" s="9"/>
      <c r="S81" s="9"/>
      <c r="T81" s="9"/>
      <c r="U81" s="9"/>
      <c r="V81" s="187"/>
      <c r="W81" s="205"/>
      <c r="X81" s="137"/>
      <c r="Y81" s="137"/>
      <c r="Z81" s="137"/>
    </row>
    <row r="82" spans="1:26" ht="25.05" customHeight="1" x14ac:dyDescent="0.3">
      <c r="A82" s="178"/>
      <c r="B82" s="202">
        <v>2</v>
      </c>
      <c r="C82" s="179" t="s">
        <v>89</v>
      </c>
      <c r="D82" s="299" t="s">
        <v>90</v>
      </c>
      <c r="E82" s="299"/>
      <c r="F82" s="173" t="s">
        <v>91</v>
      </c>
      <c r="G82" s="174">
        <v>30</v>
      </c>
      <c r="H82" s="173"/>
      <c r="I82" s="173">
        <f>ROUND(G82*(H82),2)</f>
        <v>0</v>
      </c>
      <c r="J82" s="175">
        <f>ROUND(G82*(N82),2)</f>
        <v>2691</v>
      </c>
      <c r="K82" s="176">
        <f>ROUND(G82*(O82),2)</f>
        <v>0</v>
      </c>
      <c r="L82" s="176">
        <f>ROUND(G82*(H82),2)</f>
        <v>0</v>
      </c>
      <c r="M82" s="176"/>
      <c r="N82" s="176">
        <v>89.7</v>
      </c>
      <c r="O82" s="176"/>
      <c r="P82" s="180">
        <v>1.026</v>
      </c>
      <c r="Q82" s="180"/>
      <c r="R82" s="180">
        <v>1.026</v>
      </c>
      <c r="S82" s="177">
        <f>ROUND(G82*(P82),3)</f>
        <v>30.78</v>
      </c>
      <c r="T82" s="177"/>
      <c r="U82" s="177"/>
      <c r="V82" s="188"/>
      <c r="W82" s="52"/>
      <c r="Z82">
        <v>0</v>
      </c>
    </row>
    <row r="83" spans="1:26" x14ac:dyDescent="0.3">
      <c r="A83" s="9"/>
      <c r="B83" s="201"/>
      <c r="C83" s="172">
        <v>5</v>
      </c>
      <c r="D83" s="298" t="s">
        <v>88</v>
      </c>
      <c r="E83" s="298"/>
      <c r="F83" s="138"/>
      <c r="G83" s="171"/>
      <c r="H83" s="138"/>
      <c r="I83" s="140">
        <f>ROUND((SUM(I81:I82))/1,2)</f>
        <v>0</v>
      </c>
      <c r="J83" s="139"/>
      <c r="K83" s="139"/>
      <c r="L83" s="139">
        <f>ROUND((SUM(L81:L82))/1,2)</f>
        <v>0</v>
      </c>
      <c r="M83" s="139">
        <f>ROUND((SUM(M81:M82))/1,2)</f>
        <v>0</v>
      </c>
      <c r="N83" s="139"/>
      <c r="O83" s="139"/>
      <c r="P83" s="139"/>
      <c r="Q83" s="9"/>
      <c r="R83" s="9"/>
      <c r="S83" s="9">
        <f>ROUND((SUM(S81:S82))/1,2)</f>
        <v>30.78</v>
      </c>
      <c r="T83" s="9"/>
      <c r="U83" s="9"/>
      <c r="V83" s="189">
        <f>ROUND((SUM(V81:V82))/1,2)</f>
        <v>0</v>
      </c>
      <c r="W83" s="205"/>
      <c r="X83" s="137"/>
      <c r="Y83" s="137"/>
      <c r="Z83" s="137"/>
    </row>
    <row r="84" spans="1:26" x14ac:dyDescent="0.3">
      <c r="A84" s="1"/>
      <c r="B84" s="197"/>
      <c r="C84" s="1"/>
      <c r="D84" s="1"/>
      <c r="E84" s="131"/>
      <c r="F84" s="131"/>
      <c r="G84" s="165"/>
      <c r="H84" s="131"/>
      <c r="I84" s="131"/>
      <c r="J84" s="132"/>
      <c r="K84" s="132"/>
      <c r="L84" s="132"/>
      <c r="M84" s="132"/>
      <c r="N84" s="132"/>
      <c r="O84" s="132"/>
      <c r="P84" s="132"/>
      <c r="Q84" s="1"/>
      <c r="R84" s="1"/>
      <c r="S84" s="1"/>
      <c r="T84" s="1"/>
      <c r="U84" s="1"/>
      <c r="V84" s="190"/>
      <c r="W84" s="52"/>
    </row>
    <row r="85" spans="1:26" x14ac:dyDescent="0.3">
      <c r="A85" s="9"/>
      <c r="B85" s="201"/>
      <c r="C85" s="172">
        <v>99</v>
      </c>
      <c r="D85" s="298" t="s">
        <v>92</v>
      </c>
      <c r="E85" s="298"/>
      <c r="F85" s="138"/>
      <c r="G85" s="171"/>
      <c r="H85" s="138"/>
      <c r="I85" s="138"/>
      <c r="J85" s="139"/>
      <c r="K85" s="139"/>
      <c r="L85" s="139"/>
      <c r="M85" s="139"/>
      <c r="N85" s="139"/>
      <c r="O85" s="139"/>
      <c r="P85" s="139"/>
      <c r="Q85" s="9"/>
      <c r="R85" s="9"/>
      <c r="S85" s="9"/>
      <c r="T85" s="9"/>
      <c r="U85" s="9"/>
      <c r="V85" s="187"/>
      <c r="W85" s="205"/>
      <c r="X85" s="137"/>
      <c r="Y85" s="137"/>
      <c r="Z85" s="137"/>
    </row>
    <row r="86" spans="1:26" ht="25.05" customHeight="1" x14ac:dyDescent="0.3">
      <c r="A86" s="178"/>
      <c r="B86" s="202">
        <v>3</v>
      </c>
      <c r="C86" s="179" t="s">
        <v>93</v>
      </c>
      <c r="D86" s="299" t="s">
        <v>94</v>
      </c>
      <c r="E86" s="299"/>
      <c r="F86" s="173" t="s">
        <v>91</v>
      </c>
      <c r="G86" s="174">
        <v>31.539000000000001</v>
      </c>
      <c r="H86" s="173"/>
      <c r="I86" s="173">
        <f>ROUND(G86*(H86),2)</f>
        <v>0</v>
      </c>
      <c r="J86" s="175">
        <f>ROUND(G86*(N86),2)</f>
        <v>39.74</v>
      </c>
      <c r="K86" s="176">
        <f>ROUND(G86*(O86),2)</f>
        <v>0</v>
      </c>
      <c r="L86" s="176">
        <f>ROUND(G86*(H86),2)</f>
        <v>0</v>
      </c>
      <c r="M86" s="176"/>
      <c r="N86" s="176">
        <v>1.26</v>
      </c>
      <c r="O86" s="176"/>
      <c r="P86" s="180"/>
      <c r="Q86" s="180"/>
      <c r="R86" s="180"/>
      <c r="S86" s="177">
        <f>ROUND(G86*(P86),3)</f>
        <v>0</v>
      </c>
      <c r="T86" s="177"/>
      <c r="U86" s="177"/>
      <c r="V86" s="188"/>
      <c r="W86" s="52"/>
      <c r="Z86">
        <v>0</v>
      </c>
    </row>
    <row r="87" spans="1:26" x14ac:dyDescent="0.3">
      <c r="A87" s="9"/>
      <c r="B87" s="201"/>
      <c r="C87" s="172">
        <v>99</v>
      </c>
      <c r="D87" s="298" t="s">
        <v>92</v>
      </c>
      <c r="E87" s="298"/>
      <c r="F87" s="138"/>
      <c r="G87" s="171"/>
      <c r="H87" s="138"/>
      <c r="I87" s="140">
        <f>ROUND((SUM(I85:I86))/1,2)</f>
        <v>0</v>
      </c>
      <c r="J87" s="139"/>
      <c r="K87" s="139"/>
      <c r="L87" s="139">
        <f>ROUND((SUM(L85:L86))/1,2)</f>
        <v>0</v>
      </c>
      <c r="M87" s="139">
        <f>ROUND((SUM(M85:M86))/1,2)</f>
        <v>0</v>
      </c>
      <c r="N87" s="139"/>
      <c r="O87" s="139"/>
      <c r="P87" s="181"/>
      <c r="Q87" s="1"/>
      <c r="R87" s="1"/>
      <c r="S87" s="181">
        <f>ROUND((SUM(S85:S86))/1,2)</f>
        <v>0</v>
      </c>
      <c r="T87" s="2"/>
      <c r="U87" s="2"/>
      <c r="V87" s="189">
        <f>ROUND((SUM(V85:V86))/1,2)</f>
        <v>0</v>
      </c>
      <c r="W87" s="52"/>
    </row>
    <row r="88" spans="1:26" x14ac:dyDescent="0.3">
      <c r="A88" s="1"/>
      <c r="B88" s="197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190"/>
      <c r="W88" s="52"/>
    </row>
    <row r="89" spans="1:26" x14ac:dyDescent="0.3">
      <c r="A89" s="9"/>
      <c r="B89" s="201"/>
      <c r="C89" s="9"/>
      <c r="D89" s="300" t="s">
        <v>64</v>
      </c>
      <c r="E89" s="300"/>
      <c r="F89" s="138"/>
      <c r="G89" s="171"/>
      <c r="H89" s="138"/>
      <c r="I89" s="140">
        <f>ROUND((SUM(I76:I88))/2,2)</f>
        <v>0</v>
      </c>
      <c r="J89" s="139"/>
      <c r="K89" s="139"/>
      <c r="L89" s="139">
        <f>ROUND((SUM(L76:L88))/2,2)</f>
        <v>0</v>
      </c>
      <c r="M89" s="139">
        <f>ROUND((SUM(M76:M88))/2,2)</f>
        <v>0</v>
      </c>
      <c r="N89" s="139"/>
      <c r="O89" s="139"/>
      <c r="P89" s="181"/>
      <c r="Q89" s="1"/>
      <c r="R89" s="1"/>
      <c r="S89" s="181">
        <f>ROUND((SUM(S76:S88))/2,2)</f>
        <v>31.54</v>
      </c>
      <c r="T89" s="1"/>
      <c r="U89" s="1"/>
      <c r="V89" s="189">
        <f>ROUND((SUM(V76:V88))/2,2)</f>
        <v>0</v>
      </c>
      <c r="W89" s="52"/>
    </row>
    <row r="90" spans="1:26" x14ac:dyDescent="0.3">
      <c r="A90" s="1"/>
      <c r="B90" s="203"/>
      <c r="C90" s="182"/>
      <c r="D90" s="301" t="s">
        <v>68</v>
      </c>
      <c r="E90" s="301"/>
      <c r="F90" s="183"/>
      <c r="G90" s="184"/>
      <c r="H90" s="183"/>
      <c r="I90" s="183">
        <f>ROUND((SUM(I76:I89))/3,2)</f>
        <v>0</v>
      </c>
      <c r="J90" s="185"/>
      <c r="K90" s="185">
        <f>ROUND((SUM(K76:K89))/3,2)</f>
        <v>0</v>
      </c>
      <c r="L90" s="185">
        <f>ROUND((SUM(L76:L89))/3,2)</f>
        <v>0</v>
      </c>
      <c r="M90" s="185">
        <f>ROUND((SUM(M76:M89))/3,2)</f>
        <v>0</v>
      </c>
      <c r="N90" s="185"/>
      <c r="O90" s="185"/>
      <c r="P90" s="184"/>
      <c r="Q90" s="182"/>
      <c r="R90" s="182"/>
      <c r="S90" s="184">
        <f>ROUND((SUM(S76:S89))/3,2)</f>
        <v>31.54</v>
      </c>
      <c r="T90" s="182"/>
      <c r="U90" s="182"/>
      <c r="V90" s="191">
        <f>ROUND((SUM(V76:V89))/3,2)</f>
        <v>0</v>
      </c>
      <c r="W90" s="52"/>
      <c r="Y90">
        <f>(SUM(Y76:Y89))</f>
        <v>0</v>
      </c>
      <c r="Z90">
        <f>(SUM(Z76:Z89))</f>
        <v>0</v>
      </c>
    </row>
  </sheetData>
  <mergeCells count="58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D90:E90"/>
    <mergeCell ref="D76:E76"/>
    <mergeCell ref="D77:E77"/>
    <mergeCell ref="D78:E78"/>
    <mergeCell ref="D79:E79"/>
    <mergeCell ref="D81:E81"/>
    <mergeCell ref="D82:E82"/>
    <mergeCell ref="D83:E83"/>
    <mergeCell ref="D85:E85"/>
    <mergeCell ref="D86:E86"/>
    <mergeCell ref="D87:E87"/>
    <mergeCell ref="D89:E89"/>
  </mergeCells>
  <hyperlinks>
    <hyperlink ref="B1:C1" location="A2:A2" tooltip="Klikni na prechod ku Kryciemu listu..." display="Krycí list rozpočtu" xr:uid="{672587FF-A84C-4E82-B62C-DA430DEA28E6}"/>
    <hyperlink ref="E1:F1" location="A54:A54" tooltip="Klikni na prechod ku rekapitulácii..." display="Rekapitulácia rozpočtu" xr:uid="{A6FCE07E-1B27-4C83-BC03-17FCB8ED93E1}"/>
    <hyperlink ref="H1:I1" location="B75:B75" tooltip="Klikni na prechod ku Rozpočet..." display="Rozpočet" xr:uid="{B80B85F4-2362-4F24-8A26-A241E86D12F4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MIESTNYCH CIEST  V OBCI VYŠNÝ ŽIPOV / SO 04 Prvá ulička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1461-C151-43DF-93EA-338AC7ACE2D8}">
  <dimension ref="A1:AA90"/>
  <sheetViews>
    <sheetView workbookViewId="0">
      <pane ySplit="1" topLeftCell="A66" activePane="bottomLeft" state="frozen"/>
      <selection pane="bottomLeft" activeCell="H78" sqref="H78:H8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7.8867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64" t="s">
        <v>20</v>
      </c>
      <c r="C1" s="306"/>
      <c r="D1" s="11"/>
      <c r="E1" s="365" t="s">
        <v>0</v>
      </c>
      <c r="F1" s="366"/>
      <c r="G1" s="12"/>
      <c r="H1" s="305" t="s">
        <v>69</v>
      </c>
      <c r="I1" s="306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67" t="s">
        <v>20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9"/>
      <c r="R2" s="369"/>
      <c r="S2" s="369"/>
      <c r="T2" s="369"/>
      <c r="U2" s="369"/>
      <c r="V2" s="370"/>
      <c r="W2" s="52"/>
    </row>
    <row r="3" spans="1:23" ht="18" customHeight="1" x14ac:dyDescent="0.3">
      <c r="A3" s="14"/>
      <c r="B3" s="371" t="s">
        <v>1</v>
      </c>
      <c r="C3" s="372"/>
      <c r="D3" s="372"/>
      <c r="E3" s="372"/>
      <c r="F3" s="372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4"/>
      <c r="W3" s="52"/>
    </row>
    <row r="4" spans="1:23" ht="18" customHeight="1" x14ac:dyDescent="0.3">
      <c r="A4" s="14"/>
      <c r="B4" s="42" t="s">
        <v>98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75" t="s">
        <v>28</v>
      </c>
      <c r="C7" s="376"/>
      <c r="D7" s="376"/>
      <c r="E7" s="376"/>
      <c r="F7" s="376"/>
      <c r="G7" s="376"/>
      <c r="H7" s="37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55" t="s">
        <v>29</v>
      </c>
      <c r="C9" s="356"/>
      <c r="D9" s="356"/>
      <c r="E9" s="356"/>
      <c r="F9" s="356"/>
      <c r="G9" s="356"/>
      <c r="H9" s="357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55" t="s">
        <v>30</v>
      </c>
      <c r="C11" s="356"/>
      <c r="D11" s="356"/>
      <c r="E11" s="356"/>
      <c r="F11" s="356"/>
      <c r="G11" s="356"/>
      <c r="H11" s="357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58" t="s">
        <v>39</v>
      </c>
      <c r="G14" s="359"/>
      <c r="H14" s="350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15447'!E59</f>
        <v>0</v>
      </c>
      <c r="D15" s="57">
        <f>'SO 15447'!F59</f>
        <v>0</v>
      </c>
      <c r="E15" s="66">
        <f>'SO 15447'!G59</f>
        <v>0</v>
      </c>
      <c r="F15" s="360"/>
      <c r="G15" s="352"/>
      <c r="H15" s="335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61" t="s">
        <v>40</v>
      </c>
      <c r="G16" s="352"/>
      <c r="H16" s="335"/>
      <c r="I16" s="24"/>
      <c r="J16" s="24"/>
      <c r="K16" s="25"/>
      <c r="L16" s="25"/>
      <c r="M16" s="25"/>
      <c r="N16" s="25"/>
      <c r="O16" s="72"/>
      <c r="P16" s="82">
        <f>(SUM(Z76:Z89))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62" t="s">
        <v>41</v>
      </c>
      <c r="G17" s="352"/>
      <c r="H17" s="335"/>
      <c r="I17" s="24"/>
      <c r="J17" s="24"/>
      <c r="K17" s="25"/>
      <c r="L17" s="25"/>
      <c r="M17" s="25"/>
      <c r="N17" s="25"/>
      <c r="O17" s="72"/>
      <c r="P17" s="82">
        <f>(SUM(Y76:Y89))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63"/>
      <c r="G18" s="354"/>
      <c r="H18" s="335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47"/>
      <c r="G19" s="334"/>
      <c r="H19" s="348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36" t="s">
        <v>38</v>
      </c>
      <c r="G20" s="349"/>
      <c r="H20" s="350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51" t="s">
        <v>50</v>
      </c>
      <c r="G21" s="352"/>
      <c r="H21" s="335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51" t="s">
        <v>51</v>
      </c>
      <c r="G22" s="352"/>
      <c r="H22" s="335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51" t="s">
        <v>52</v>
      </c>
      <c r="G23" s="352"/>
      <c r="H23" s="335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3"/>
      <c r="G24" s="354"/>
      <c r="H24" s="335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3" t="s">
        <v>38</v>
      </c>
      <c r="G25" s="334"/>
      <c r="H25" s="335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36" t="s">
        <v>42</v>
      </c>
      <c r="G26" s="337"/>
      <c r="H26" s="338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39" t="s">
        <v>43</v>
      </c>
      <c r="G27" s="322"/>
      <c r="H27" s="340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1" t="s">
        <v>44</v>
      </c>
      <c r="G28" s="342"/>
      <c r="H28" s="206">
        <f>P27-SUM('SO 15447'!K76:'SO 15447'!K89)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3" t="s">
        <v>45</v>
      </c>
      <c r="G29" s="344"/>
      <c r="H29" s="32">
        <f>SUM('SO 15447'!K76:'SO 15447'!K89)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5" t="s">
        <v>46</v>
      </c>
      <c r="G30" s="346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22"/>
      <c r="G31" s="323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4"/>
    </row>
    <row r="42" spans="1:23" x14ac:dyDescent="0.3">
      <c r="A42" s="129"/>
      <c r="B42" s="19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4"/>
    </row>
    <row r="43" spans="1:23" x14ac:dyDescent="0.3">
      <c r="A43" s="129"/>
      <c r="B43" s="19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26" t="s">
        <v>0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8"/>
      <c r="W44" s="52"/>
    </row>
    <row r="45" spans="1:23" x14ac:dyDescent="0.3">
      <c r="A45" s="129"/>
      <c r="B45" s="19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2"/>
      <c r="B46" s="310" t="s">
        <v>28</v>
      </c>
      <c r="C46" s="311"/>
      <c r="D46" s="311"/>
      <c r="E46" s="312"/>
      <c r="F46" s="329" t="s">
        <v>25</v>
      </c>
      <c r="G46" s="311"/>
      <c r="H46" s="31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2"/>
      <c r="B47" s="310" t="s">
        <v>29</v>
      </c>
      <c r="C47" s="311"/>
      <c r="D47" s="311"/>
      <c r="E47" s="312"/>
      <c r="F47" s="329" t="s">
        <v>23</v>
      </c>
      <c r="G47" s="311"/>
      <c r="H47" s="31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2"/>
      <c r="B48" s="310" t="s">
        <v>30</v>
      </c>
      <c r="C48" s="311"/>
      <c r="D48" s="311"/>
      <c r="E48" s="312"/>
      <c r="F48" s="329" t="s">
        <v>62</v>
      </c>
      <c r="G48" s="311"/>
      <c r="H48" s="31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2"/>
      <c r="B49" s="330" t="s">
        <v>1</v>
      </c>
      <c r="C49" s="331"/>
      <c r="D49" s="331"/>
      <c r="E49" s="331"/>
      <c r="F49" s="331"/>
      <c r="G49" s="331"/>
      <c r="H49" s="331"/>
      <c r="I49" s="332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6" t="s">
        <v>98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6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24" t="s">
        <v>59</v>
      </c>
      <c r="C54" s="325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16" t="s">
        <v>64</v>
      </c>
      <c r="C55" s="302"/>
      <c r="D55" s="302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5"/>
      <c r="X55" s="137"/>
      <c r="Y55" s="137"/>
      <c r="Z55" s="137"/>
    </row>
    <row r="56" spans="1:26" x14ac:dyDescent="0.3">
      <c r="A56" s="9"/>
      <c r="B56" s="317" t="s">
        <v>65</v>
      </c>
      <c r="C56" s="318"/>
      <c r="D56" s="318"/>
      <c r="E56" s="138">
        <f>'SO 15447'!L79</f>
        <v>0</v>
      </c>
      <c r="F56" s="138">
        <f>'SO 15447'!M79</f>
        <v>0</v>
      </c>
      <c r="G56" s="138">
        <f>'SO 15447'!I79</f>
        <v>0</v>
      </c>
      <c r="H56" s="139">
        <f>'SO 15447'!S79</f>
        <v>1.07</v>
      </c>
      <c r="I56" s="139">
        <f>'SO 15447'!V79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5"/>
      <c r="X56" s="137"/>
      <c r="Y56" s="137"/>
      <c r="Z56" s="137"/>
    </row>
    <row r="57" spans="1:26" x14ac:dyDescent="0.3">
      <c r="A57" s="9"/>
      <c r="B57" s="317" t="s">
        <v>66</v>
      </c>
      <c r="C57" s="318"/>
      <c r="D57" s="318"/>
      <c r="E57" s="138">
        <f>'SO 15447'!L83</f>
        <v>0</v>
      </c>
      <c r="F57" s="138">
        <f>'SO 15447'!M83</f>
        <v>0</v>
      </c>
      <c r="G57" s="138">
        <f>'SO 15447'!I83</f>
        <v>0</v>
      </c>
      <c r="H57" s="139">
        <f>'SO 15447'!S83</f>
        <v>76.95</v>
      </c>
      <c r="I57" s="139">
        <f>'SO 15447'!V83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5"/>
      <c r="X57" s="137"/>
      <c r="Y57" s="137"/>
      <c r="Z57" s="137"/>
    </row>
    <row r="58" spans="1:26" x14ac:dyDescent="0.3">
      <c r="A58" s="9"/>
      <c r="B58" s="317" t="s">
        <v>67</v>
      </c>
      <c r="C58" s="318"/>
      <c r="D58" s="318"/>
      <c r="E58" s="138">
        <f>'SO 15447'!L87</f>
        <v>0</v>
      </c>
      <c r="F58" s="138">
        <f>'SO 15447'!M87</f>
        <v>0</v>
      </c>
      <c r="G58" s="138">
        <f>'SO 15447'!I87</f>
        <v>0</v>
      </c>
      <c r="H58" s="139">
        <f>'SO 15447'!S87</f>
        <v>0</v>
      </c>
      <c r="I58" s="139">
        <f>'SO 15447'!V87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5"/>
      <c r="X58" s="137"/>
      <c r="Y58" s="137"/>
      <c r="Z58" s="137"/>
    </row>
    <row r="59" spans="1:26" x14ac:dyDescent="0.3">
      <c r="A59" s="9"/>
      <c r="B59" s="319" t="s">
        <v>64</v>
      </c>
      <c r="C59" s="300"/>
      <c r="D59" s="300"/>
      <c r="E59" s="140">
        <f>'SO 15447'!L89</f>
        <v>0</v>
      </c>
      <c r="F59" s="140">
        <f>'SO 15447'!M89</f>
        <v>0</v>
      </c>
      <c r="G59" s="140">
        <f>'SO 15447'!I89</f>
        <v>0</v>
      </c>
      <c r="H59" s="141">
        <f>'SO 15447'!S89</f>
        <v>78.02</v>
      </c>
      <c r="I59" s="141">
        <f>'SO 15447'!V89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05"/>
      <c r="X59" s="137"/>
      <c r="Y59" s="137"/>
      <c r="Z59" s="137"/>
    </row>
    <row r="60" spans="1:26" x14ac:dyDescent="0.3">
      <c r="A60" s="1"/>
      <c r="B60" s="197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2"/>
    </row>
    <row r="61" spans="1:26" x14ac:dyDescent="0.3">
      <c r="A61" s="142"/>
      <c r="B61" s="320" t="s">
        <v>68</v>
      </c>
      <c r="C61" s="321"/>
      <c r="D61" s="321"/>
      <c r="E61" s="144">
        <f>'SO 15447'!L90</f>
        <v>0</v>
      </c>
      <c r="F61" s="144">
        <f>'SO 15447'!M90</f>
        <v>0</v>
      </c>
      <c r="G61" s="144">
        <f>'SO 15447'!I90</f>
        <v>0</v>
      </c>
      <c r="H61" s="145">
        <f>'SO 15447'!S90</f>
        <v>78.02</v>
      </c>
      <c r="I61" s="145">
        <f>'SO 15447'!V90</f>
        <v>0</v>
      </c>
      <c r="J61" s="146"/>
      <c r="K61" s="146"/>
      <c r="L61" s="146"/>
      <c r="M61" s="146"/>
      <c r="N61" s="146"/>
      <c r="O61" s="146"/>
      <c r="P61" s="146"/>
      <c r="Q61" s="147"/>
      <c r="R61" s="147"/>
      <c r="S61" s="147"/>
      <c r="T61" s="147"/>
      <c r="U61" s="147"/>
      <c r="V61" s="152"/>
      <c r="W61" s="205"/>
      <c r="X61" s="143"/>
      <c r="Y61" s="143"/>
      <c r="Z61" s="143"/>
    </row>
    <row r="62" spans="1:26" x14ac:dyDescent="0.3">
      <c r="A62" s="14"/>
      <c r="B62" s="41"/>
      <c r="C62" s="3"/>
      <c r="D62" s="3"/>
      <c r="E62" s="13"/>
      <c r="F62" s="13"/>
      <c r="G62" s="13"/>
      <c r="H62" s="153"/>
      <c r="I62" s="153"/>
      <c r="J62" s="153"/>
      <c r="K62" s="153"/>
      <c r="L62" s="153"/>
      <c r="M62" s="153"/>
      <c r="N62" s="153"/>
      <c r="O62" s="153"/>
      <c r="P62" s="153"/>
      <c r="Q62" s="10"/>
      <c r="R62" s="10"/>
      <c r="S62" s="10"/>
      <c r="T62" s="10"/>
      <c r="U62" s="10"/>
      <c r="V62" s="10"/>
      <c r="W62" s="52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37"/>
      <c r="C64" s="8"/>
      <c r="D64" s="8"/>
      <c r="E64" s="26"/>
      <c r="F64" s="26"/>
      <c r="G64" s="26"/>
      <c r="H64" s="154"/>
      <c r="I64" s="154"/>
      <c r="J64" s="154"/>
      <c r="K64" s="154"/>
      <c r="L64" s="154"/>
      <c r="M64" s="154"/>
      <c r="N64" s="154"/>
      <c r="O64" s="154"/>
      <c r="P64" s="154"/>
      <c r="Q64" s="15"/>
      <c r="R64" s="15"/>
      <c r="S64" s="15"/>
      <c r="T64" s="15"/>
      <c r="U64" s="15"/>
      <c r="V64" s="15"/>
      <c r="W64" s="52"/>
    </row>
    <row r="65" spans="1:26" ht="34.950000000000003" customHeight="1" x14ac:dyDescent="0.3">
      <c r="A65" s="1"/>
      <c r="B65" s="303" t="s">
        <v>69</v>
      </c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52"/>
    </row>
    <row r="66" spans="1:26" x14ac:dyDescent="0.3">
      <c r="A66" s="14"/>
      <c r="B66" s="95"/>
      <c r="C66" s="18"/>
      <c r="D66" s="18"/>
      <c r="E66" s="97"/>
      <c r="F66" s="97"/>
      <c r="G66" s="97"/>
      <c r="H66" s="168"/>
      <c r="I66" s="168"/>
      <c r="J66" s="168"/>
      <c r="K66" s="168"/>
      <c r="L66" s="168"/>
      <c r="M66" s="168"/>
      <c r="N66" s="168"/>
      <c r="O66" s="168"/>
      <c r="P66" s="168"/>
      <c r="Q66" s="19"/>
      <c r="R66" s="19"/>
      <c r="S66" s="19"/>
      <c r="T66" s="19"/>
      <c r="U66" s="19"/>
      <c r="V66" s="19"/>
      <c r="W66" s="52"/>
    </row>
    <row r="67" spans="1:26" ht="19.95" customHeight="1" x14ac:dyDescent="0.3">
      <c r="A67" s="192"/>
      <c r="B67" s="307" t="s">
        <v>28</v>
      </c>
      <c r="C67" s="308"/>
      <c r="D67" s="308"/>
      <c r="E67" s="309"/>
      <c r="F67" s="166"/>
      <c r="G67" s="166"/>
      <c r="H67" s="167" t="s">
        <v>80</v>
      </c>
      <c r="I67" s="313" t="s">
        <v>81</v>
      </c>
      <c r="J67" s="314"/>
      <c r="K67" s="314"/>
      <c r="L67" s="314"/>
      <c r="M67" s="314"/>
      <c r="N67" s="314"/>
      <c r="O67" s="314"/>
      <c r="P67" s="315"/>
      <c r="Q67" s="17"/>
      <c r="R67" s="17"/>
      <c r="S67" s="17"/>
      <c r="T67" s="17"/>
      <c r="U67" s="17"/>
      <c r="V67" s="17"/>
      <c r="W67" s="52"/>
    </row>
    <row r="68" spans="1:26" ht="19.95" customHeight="1" x14ac:dyDescent="0.3">
      <c r="A68" s="192"/>
      <c r="B68" s="310" t="s">
        <v>29</v>
      </c>
      <c r="C68" s="311"/>
      <c r="D68" s="311"/>
      <c r="E68" s="312"/>
      <c r="F68" s="162"/>
      <c r="G68" s="162"/>
      <c r="H68" s="163" t="s">
        <v>23</v>
      </c>
      <c r="I68" s="16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ht="19.95" customHeight="1" x14ac:dyDescent="0.3">
      <c r="A69" s="192"/>
      <c r="B69" s="310" t="s">
        <v>30</v>
      </c>
      <c r="C69" s="311"/>
      <c r="D69" s="311"/>
      <c r="E69" s="312"/>
      <c r="F69" s="162"/>
      <c r="G69" s="162"/>
      <c r="H69" s="163" t="s">
        <v>82</v>
      </c>
      <c r="I69" s="163" t="s">
        <v>27</v>
      </c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4"/>
      <c r="B70" s="196" t="s">
        <v>83</v>
      </c>
      <c r="C70" s="3"/>
      <c r="D70" s="3"/>
      <c r="E70" s="13"/>
      <c r="F70" s="13"/>
      <c r="G70" s="13"/>
      <c r="H70" s="153"/>
      <c r="I70" s="15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6" t="s">
        <v>98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41"/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198" t="s">
        <v>63</v>
      </c>
      <c r="C74" s="164"/>
      <c r="D74" s="164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x14ac:dyDescent="0.3">
      <c r="A75" s="2"/>
      <c r="B75" s="199" t="s">
        <v>70</v>
      </c>
      <c r="C75" s="127" t="s">
        <v>71</v>
      </c>
      <c r="D75" s="127" t="s">
        <v>72</v>
      </c>
      <c r="E75" s="155"/>
      <c r="F75" s="155" t="s">
        <v>73</v>
      </c>
      <c r="G75" s="155" t="s">
        <v>74</v>
      </c>
      <c r="H75" s="156" t="s">
        <v>75</v>
      </c>
      <c r="I75" s="156" t="s">
        <v>76</v>
      </c>
      <c r="J75" s="156"/>
      <c r="K75" s="156"/>
      <c r="L75" s="156"/>
      <c r="M75" s="156"/>
      <c r="N75" s="156"/>
      <c r="O75" s="156"/>
      <c r="P75" s="156" t="s">
        <v>77</v>
      </c>
      <c r="Q75" s="157"/>
      <c r="R75" s="157"/>
      <c r="S75" s="127" t="s">
        <v>78</v>
      </c>
      <c r="T75" s="158"/>
      <c r="U75" s="158"/>
      <c r="V75" s="127" t="s">
        <v>79</v>
      </c>
      <c r="W75" s="52"/>
    </row>
    <row r="76" spans="1:26" x14ac:dyDescent="0.3">
      <c r="A76" s="9"/>
      <c r="B76" s="200"/>
      <c r="C76" s="169"/>
      <c r="D76" s="302" t="s">
        <v>64</v>
      </c>
      <c r="E76" s="302"/>
      <c r="F76" s="134"/>
      <c r="G76" s="170"/>
      <c r="H76" s="134"/>
      <c r="I76" s="134"/>
      <c r="J76" s="135"/>
      <c r="K76" s="135"/>
      <c r="L76" s="135"/>
      <c r="M76" s="135"/>
      <c r="N76" s="135"/>
      <c r="O76" s="135"/>
      <c r="P76" s="135"/>
      <c r="Q76" s="133"/>
      <c r="R76" s="133"/>
      <c r="S76" s="133"/>
      <c r="T76" s="133"/>
      <c r="U76" s="133"/>
      <c r="V76" s="186"/>
      <c r="W76" s="205"/>
      <c r="X76" s="137"/>
      <c r="Y76" s="137"/>
      <c r="Z76" s="137"/>
    </row>
    <row r="77" spans="1:26" x14ac:dyDescent="0.3">
      <c r="A77" s="9"/>
      <c r="B77" s="201"/>
      <c r="C77" s="172">
        <v>1</v>
      </c>
      <c r="D77" s="298" t="s">
        <v>84</v>
      </c>
      <c r="E77" s="298"/>
      <c r="F77" s="138"/>
      <c r="G77" s="171"/>
      <c r="H77" s="138"/>
      <c r="I77" s="138"/>
      <c r="J77" s="139"/>
      <c r="K77" s="139"/>
      <c r="L77" s="139"/>
      <c r="M77" s="139"/>
      <c r="N77" s="139"/>
      <c r="O77" s="139"/>
      <c r="P77" s="139"/>
      <c r="Q77" s="9"/>
      <c r="R77" s="9"/>
      <c r="S77" s="9"/>
      <c r="T77" s="9"/>
      <c r="U77" s="9"/>
      <c r="V77" s="187"/>
      <c r="W77" s="205"/>
      <c r="X77" s="137"/>
      <c r="Y77" s="137"/>
      <c r="Z77" s="137"/>
    </row>
    <row r="78" spans="1:26" ht="25.05" customHeight="1" x14ac:dyDescent="0.3">
      <c r="A78" s="178"/>
      <c r="B78" s="202">
        <v>1</v>
      </c>
      <c r="C78" s="179" t="s">
        <v>85</v>
      </c>
      <c r="D78" s="299" t="s">
        <v>86</v>
      </c>
      <c r="E78" s="299"/>
      <c r="F78" s="173" t="s">
        <v>87</v>
      </c>
      <c r="G78" s="174">
        <v>975</v>
      </c>
      <c r="H78" s="173"/>
      <c r="I78" s="173">
        <f>ROUND(G78*(H78),2)</f>
        <v>0</v>
      </c>
      <c r="J78" s="175">
        <f>ROUND(G78*(N78),2)</f>
        <v>11768.25</v>
      </c>
      <c r="K78" s="176">
        <f>ROUND(G78*(O78),2)</f>
        <v>0</v>
      </c>
      <c r="L78" s="176">
        <f>ROUND(G78*(H78),2)</f>
        <v>0</v>
      </c>
      <c r="M78" s="176"/>
      <c r="N78" s="176">
        <v>12.07</v>
      </c>
      <c r="O78" s="176"/>
      <c r="P78" s="180">
        <v>1.1000000000000001E-3</v>
      </c>
      <c r="Q78" s="180"/>
      <c r="R78" s="180">
        <v>1.1000000000000001E-3</v>
      </c>
      <c r="S78" s="177">
        <f>ROUND(G78*(P78),3)</f>
        <v>1.073</v>
      </c>
      <c r="T78" s="177"/>
      <c r="U78" s="177"/>
      <c r="V78" s="188"/>
      <c r="W78" s="52"/>
      <c r="Z78">
        <v>0</v>
      </c>
    </row>
    <row r="79" spans="1:26" x14ac:dyDescent="0.3">
      <c r="A79" s="9"/>
      <c r="B79" s="201"/>
      <c r="C79" s="172">
        <v>1</v>
      </c>
      <c r="D79" s="298" t="s">
        <v>84</v>
      </c>
      <c r="E79" s="298"/>
      <c r="F79" s="138"/>
      <c r="G79" s="171"/>
      <c r="H79" s="138"/>
      <c r="I79" s="140">
        <f>ROUND((SUM(I77:I78))/1,2)</f>
        <v>0</v>
      </c>
      <c r="J79" s="139"/>
      <c r="K79" s="139"/>
      <c r="L79" s="139">
        <f>ROUND((SUM(L77:L78))/1,2)</f>
        <v>0</v>
      </c>
      <c r="M79" s="139">
        <f>ROUND((SUM(M77:M78))/1,2)</f>
        <v>0</v>
      </c>
      <c r="N79" s="139"/>
      <c r="O79" s="139"/>
      <c r="P79" s="139"/>
      <c r="Q79" s="9"/>
      <c r="R79" s="9"/>
      <c r="S79" s="9">
        <f>ROUND((SUM(S77:S78))/1,2)</f>
        <v>1.07</v>
      </c>
      <c r="T79" s="9"/>
      <c r="U79" s="9"/>
      <c r="V79" s="189">
        <f>ROUND((SUM(V77:V78))/1,2)</f>
        <v>0</v>
      </c>
      <c r="W79" s="205"/>
      <c r="X79" s="137"/>
      <c r="Y79" s="137"/>
      <c r="Z79" s="137"/>
    </row>
    <row r="80" spans="1:26" x14ac:dyDescent="0.3">
      <c r="A80" s="1"/>
      <c r="B80" s="197"/>
      <c r="C80" s="1"/>
      <c r="D80" s="1"/>
      <c r="E80" s="131"/>
      <c r="F80" s="131"/>
      <c r="G80" s="165"/>
      <c r="H80" s="131"/>
      <c r="I80" s="131"/>
      <c r="J80" s="132"/>
      <c r="K80" s="132"/>
      <c r="L80" s="132"/>
      <c r="M80" s="132"/>
      <c r="N80" s="132"/>
      <c r="O80" s="132"/>
      <c r="P80" s="132"/>
      <c r="Q80" s="1"/>
      <c r="R80" s="1"/>
      <c r="S80" s="1"/>
      <c r="T80" s="1"/>
      <c r="U80" s="1"/>
      <c r="V80" s="190"/>
      <c r="W80" s="52"/>
    </row>
    <row r="81" spans="1:26" x14ac:dyDescent="0.3">
      <c r="A81" s="9"/>
      <c r="B81" s="201"/>
      <c r="C81" s="172">
        <v>5</v>
      </c>
      <c r="D81" s="298" t="s">
        <v>88</v>
      </c>
      <c r="E81" s="298"/>
      <c r="F81" s="138"/>
      <c r="G81" s="171"/>
      <c r="H81" s="138"/>
      <c r="I81" s="138"/>
      <c r="J81" s="139"/>
      <c r="K81" s="139"/>
      <c r="L81" s="139"/>
      <c r="M81" s="139"/>
      <c r="N81" s="139"/>
      <c r="O81" s="139"/>
      <c r="P81" s="139"/>
      <c r="Q81" s="9"/>
      <c r="R81" s="9"/>
      <c r="S81" s="9"/>
      <c r="T81" s="9"/>
      <c r="U81" s="9"/>
      <c r="V81" s="187"/>
      <c r="W81" s="205"/>
      <c r="X81" s="137"/>
      <c r="Y81" s="137"/>
      <c r="Z81" s="137"/>
    </row>
    <row r="82" spans="1:26" ht="25.05" customHeight="1" x14ac:dyDescent="0.3">
      <c r="A82" s="178"/>
      <c r="B82" s="202">
        <v>2</v>
      </c>
      <c r="C82" s="179" t="s">
        <v>89</v>
      </c>
      <c r="D82" s="299" t="s">
        <v>90</v>
      </c>
      <c r="E82" s="299"/>
      <c r="F82" s="173" t="s">
        <v>91</v>
      </c>
      <c r="G82" s="174">
        <v>75</v>
      </c>
      <c r="H82" s="173"/>
      <c r="I82" s="173">
        <f>ROUND(G82*(H82),2)</f>
        <v>0</v>
      </c>
      <c r="J82" s="175">
        <f>ROUND(G82*(N82),2)</f>
        <v>6727.5</v>
      </c>
      <c r="K82" s="176">
        <f>ROUND(G82*(O82),2)</f>
        <v>0</v>
      </c>
      <c r="L82" s="176">
        <f>ROUND(G82*(H82),2)</f>
        <v>0</v>
      </c>
      <c r="M82" s="176"/>
      <c r="N82" s="176">
        <v>89.7</v>
      </c>
      <c r="O82" s="176"/>
      <c r="P82" s="180">
        <v>1.026</v>
      </c>
      <c r="Q82" s="180"/>
      <c r="R82" s="180">
        <v>1.026</v>
      </c>
      <c r="S82" s="177">
        <f>ROUND(G82*(P82),3)</f>
        <v>76.95</v>
      </c>
      <c r="T82" s="177"/>
      <c r="U82" s="177"/>
      <c r="V82" s="188"/>
      <c r="W82" s="52"/>
      <c r="Z82">
        <v>0</v>
      </c>
    </row>
    <row r="83" spans="1:26" x14ac:dyDescent="0.3">
      <c r="A83" s="9"/>
      <c r="B83" s="201"/>
      <c r="C83" s="172">
        <v>5</v>
      </c>
      <c r="D83" s="298" t="s">
        <v>88</v>
      </c>
      <c r="E83" s="298"/>
      <c r="F83" s="138"/>
      <c r="G83" s="171"/>
      <c r="H83" s="138"/>
      <c r="I83" s="140">
        <f>ROUND((SUM(I81:I82))/1,2)</f>
        <v>0</v>
      </c>
      <c r="J83" s="139"/>
      <c r="K83" s="139"/>
      <c r="L83" s="139">
        <f>ROUND((SUM(L81:L82))/1,2)</f>
        <v>0</v>
      </c>
      <c r="M83" s="139">
        <f>ROUND((SUM(M81:M82))/1,2)</f>
        <v>0</v>
      </c>
      <c r="N83" s="139"/>
      <c r="O83" s="139"/>
      <c r="P83" s="139"/>
      <c r="Q83" s="9"/>
      <c r="R83" s="9"/>
      <c r="S83" s="9">
        <f>ROUND((SUM(S81:S82))/1,2)</f>
        <v>76.95</v>
      </c>
      <c r="T83" s="9"/>
      <c r="U83" s="9"/>
      <c r="V83" s="189">
        <f>ROUND((SUM(V81:V82))/1,2)</f>
        <v>0</v>
      </c>
      <c r="W83" s="205"/>
      <c r="X83" s="137"/>
      <c r="Y83" s="137"/>
      <c r="Z83" s="137"/>
    </row>
    <row r="84" spans="1:26" x14ac:dyDescent="0.3">
      <c r="A84" s="1"/>
      <c r="B84" s="197"/>
      <c r="C84" s="1"/>
      <c r="D84" s="1"/>
      <c r="E84" s="131"/>
      <c r="F84" s="131"/>
      <c r="G84" s="165"/>
      <c r="H84" s="131"/>
      <c r="I84" s="131"/>
      <c r="J84" s="132"/>
      <c r="K84" s="132"/>
      <c r="L84" s="132"/>
      <c r="M84" s="132"/>
      <c r="N84" s="132"/>
      <c r="O84" s="132"/>
      <c r="P84" s="132"/>
      <c r="Q84" s="1"/>
      <c r="R84" s="1"/>
      <c r="S84" s="1"/>
      <c r="T84" s="1"/>
      <c r="U84" s="1"/>
      <c r="V84" s="190"/>
      <c r="W84" s="52"/>
    </row>
    <row r="85" spans="1:26" x14ac:dyDescent="0.3">
      <c r="A85" s="9"/>
      <c r="B85" s="201"/>
      <c r="C85" s="172">
        <v>99</v>
      </c>
      <c r="D85" s="298" t="s">
        <v>92</v>
      </c>
      <c r="E85" s="298"/>
      <c r="F85" s="138"/>
      <c r="G85" s="171"/>
      <c r="H85" s="138"/>
      <c r="I85" s="138"/>
      <c r="J85" s="139"/>
      <c r="K85" s="139"/>
      <c r="L85" s="139"/>
      <c r="M85" s="139"/>
      <c r="N85" s="139"/>
      <c r="O85" s="139"/>
      <c r="P85" s="139"/>
      <c r="Q85" s="9"/>
      <c r="R85" s="9"/>
      <c r="S85" s="9"/>
      <c r="T85" s="9"/>
      <c r="U85" s="9"/>
      <c r="V85" s="187"/>
      <c r="W85" s="205"/>
      <c r="X85" s="137"/>
      <c r="Y85" s="137"/>
      <c r="Z85" s="137"/>
    </row>
    <row r="86" spans="1:26" ht="25.05" customHeight="1" x14ac:dyDescent="0.3">
      <c r="A86" s="178"/>
      <c r="B86" s="202">
        <v>3</v>
      </c>
      <c r="C86" s="179" t="s">
        <v>93</v>
      </c>
      <c r="D86" s="299" t="s">
        <v>94</v>
      </c>
      <c r="E86" s="299"/>
      <c r="F86" s="173" t="s">
        <v>91</v>
      </c>
      <c r="G86" s="174">
        <v>78.022999999999996</v>
      </c>
      <c r="H86" s="173"/>
      <c r="I86" s="173">
        <f>ROUND(G86*(H86),2)</f>
        <v>0</v>
      </c>
      <c r="J86" s="175">
        <f>ROUND(G86*(N86),2)</f>
        <v>98.31</v>
      </c>
      <c r="K86" s="176">
        <f>ROUND(G86*(O86),2)</f>
        <v>0</v>
      </c>
      <c r="L86" s="176">
        <f>ROUND(G86*(H86),2)</f>
        <v>0</v>
      </c>
      <c r="M86" s="176"/>
      <c r="N86" s="176">
        <v>1.26</v>
      </c>
      <c r="O86" s="176"/>
      <c r="P86" s="180"/>
      <c r="Q86" s="180"/>
      <c r="R86" s="180"/>
      <c r="S86" s="177">
        <f>ROUND(G86*(P86),3)</f>
        <v>0</v>
      </c>
      <c r="T86" s="177"/>
      <c r="U86" s="177"/>
      <c r="V86" s="188"/>
      <c r="W86" s="52"/>
      <c r="Z86">
        <v>0</v>
      </c>
    </row>
    <row r="87" spans="1:26" x14ac:dyDescent="0.3">
      <c r="A87" s="9"/>
      <c r="B87" s="201"/>
      <c r="C87" s="172">
        <v>99</v>
      </c>
      <c r="D87" s="298" t="s">
        <v>92</v>
      </c>
      <c r="E87" s="298"/>
      <c r="F87" s="138"/>
      <c r="G87" s="171"/>
      <c r="H87" s="138"/>
      <c r="I87" s="140">
        <f>ROUND((SUM(I85:I86))/1,2)</f>
        <v>0</v>
      </c>
      <c r="J87" s="139"/>
      <c r="K87" s="139"/>
      <c r="L87" s="139">
        <f>ROUND((SUM(L85:L86))/1,2)</f>
        <v>0</v>
      </c>
      <c r="M87" s="139">
        <f>ROUND((SUM(M85:M86))/1,2)</f>
        <v>0</v>
      </c>
      <c r="N87" s="139"/>
      <c r="O87" s="139"/>
      <c r="P87" s="181"/>
      <c r="Q87" s="1"/>
      <c r="R87" s="1"/>
      <c r="S87" s="181">
        <f>ROUND((SUM(S85:S86))/1,2)</f>
        <v>0</v>
      </c>
      <c r="T87" s="2"/>
      <c r="U87" s="2"/>
      <c r="V87" s="189">
        <f>ROUND((SUM(V85:V86))/1,2)</f>
        <v>0</v>
      </c>
      <c r="W87" s="52"/>
    </row>
    <row r="88" spans="1:26" x14ac:dyDescent="0.3">
      <c r="A88" s="1"/>
      <c r="B88" s="197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190"/>
      <c r="W88" s="52"/>
    </row>
    <row r="89" spans="1:26" x14ac:dyDescent="0.3">
      <c r="A89" s="9"/>
      <c r="B89" s="201"/>
      <c r="C89" s="9"/>
      <c r="D89" s="300" t="s">
        <v>64</v>
      </c>
      <c r="E89" s="300"/>
      <c r="F89" s="138"/>
      <c r="G89" s="171"/>
      <c r="H89" s="138"/>
      <c r="I89" s="140">
        <f>ROUND((SUM(I76:I88))/2,2)</f>
        <v>0</v>
      </c>
      <c r="J89" s="139"/>
      <c r="K89" s="139"/>
      <c r="L89" s="139">
        <f>ROUND((SUM(L76:L88))/2,2)</f>
        <v>0</v>
      </c>
      <c r="M89" s="139">
        <f>ROUND((SUM(M76:M88))/2,2)</f>
        <v>0</v>
      </c>
      <c r="N89" s="139"/>
      <c r="O89" s="139"/>
      <c r="P89" s="181"/>
      <c r="Q89" s="1"/>
      <c r="R89" s="1"/>
      <c r="S89" s="181">
        <f>ROUND((SUM(S76:S88))/2,2)</f>
        <v>78.02</v>
      </c>
      <c r="T89" s="1"/>
      <c r="U89" s="1"/>
      <c r="V89" s="189">
        <f>ROUND((SUM(V76:V88))/2,2)</f>
        <v>0</v>
      </c>
      <c r="W89" s="52"/>
    </row>
    <row r="90" spans="1:26" x14ac:dyDescent="0.3">
      <c r="A90" s="1"/>
      <c r="B90" s="203"/>
      <c r="C90" s="182"/>
      <c r="D90" s="301" t="s">
        <v>68</v>
      </c>
      <c r="E90" s="301"/>
      <c r="F90" s="183"/>
      <c r="G90" s="184"/>
      <c r="H90" s="183"/>
      <c r="I90" s="183">
        <f>ROUND((SUM(I76:I89))/3,2)</f>
        <v>0</v>
      </c>
      <c r="J90" s="185"/>
      <c r="K90" s="185">
        <f>ROUND((SUM(K76:K89))/3,2)</f>
        <v>0</v>
      </c>
      <c r="L90" s="185">
        <f>ROUND((SUM(L76:L89))/3,2)</f>
        <v>0</v>
      </c>
      <c r="M90" s="185">
        <f>ROUND((SUM(M76:M89))/3,2)</f>
        <v>0</v>
      </c>
      <c r="N90" s="185"/>
      <c r="O90" s="185"/>
      <c r="P90" s="184"/>
      <c r="Q90" s="182"/>
      <c r="R90" s="182"/>
      <c r="S90" s="184">
        <f>ROUND((SUM(S76:S89))/3,2)</f>
        <v>78.02</v>
      </c>
      <c r="T90" s="182"/>
      <c r="U90" s="182"/>
      <c r="V90" s="191">
        <f>ROUND((SUM(V76:V89))/3,2)</f>
        <v>0</v>
      </c>
      <c r="W90" s="52"/>
      <c r="Y90">
        <f>(SUM(Y76:Y89))</f>
        <v>0</v>
      </c>
      <c r="Z90">
        <f>(SUM(Z76:Z89))</f>
        <v>0</v>
      </c>
    </row>
  </sheetData>
  <mergeCells count="58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D90:E90"/>
    <mergeCell ref="D76:E76"/>
    <mergeCell ref="D77:E77"/>
    <mergeCell ref="D78:E78"/>
    <mergeCell ref="D79:E79"/>
    <mergeCell ref="D81:E81"/>
    <mergeCell ref="D82:E82"/>
    <mergeCell ref="D83:E83"/>
    <mergeCell ref="D85:E85"/>
    <mergeCell ref="D86:E86"/>
    <mergeCell ref="D87:E87"/>
    <mergeCell ref="D89:E89"/>
  </mergeCells>
  <hyperlinks>
    <hyperlink ref="B1:C1" location="A2:A2" tooltip="Klikni na prechod ku Kryciemu listu..." display="Krycí list rozpočtu" xr:uid="{4C5D6992-F34B-4E30-8B70-7946CFACF065}"/>
    <hyperlink ref="E1:F1" location="A54:A54" tooltip="Klikni na prechod ku rekapitulácii..." display="Rekapitulácia rozpočtu" xr:uid="{BE1237B9-45F5-46AF-BD48-1D676BC93E6E}"/>
    <hyperlink ref="H1:I1" location="B75:B75" tooltip="Klikni na prechod ku Rozpočet..." display="Rozpočet" xr:uid="{AB54AEB0-1A6B-458E-AE44-320E3E0517EC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MIESTNYCH CIEST  V OBCI VYŠNÝ ŽIPOV / SO 06 ul.Hricova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76362-C32D-49AF-8775-8393381DE3CB}">
  <dimension ref="A1:AA90"/>
  <sheetViews>
    <sheetView workbookViewId="0">
      <pane ySplit="1" topLeftCell="A66" activePane="bottomLeft" state="frozen"/>
      <selection pane="bottomLeft" activeCell="H78" sqref="H78:H8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64" t="s">
        <v>20</v>
      </c>
      <c r="C1" s="306"/>
      <c r="D1" s="11"/>
      <c r="E1" s="365" t="s">
        <v>0</v>
      </c>
      <c r="F1" s="366"/>
      <c r="G1" s="12"/>
      <c r="H1" s="305" t="s">
        <v>69</v>
      </c>
      <c r="I1" s="306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67" t="s">
        <v>20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9"/>
      <c r="R2" s="369"/>
      <c r="S2" s="369"/>
      <c r="T2" s="369"/>
      <c r="U2" s="369"/>
      <c r="V2" s="370"/>
      <c r="W2" s="52"/>
    </row>
    <row r="3" spans="1:23" ht="18" customHeight="1" x14ac:dyDescent="0.3">
      <c r="A3" s="14"/>
      <c r="B3" s="371" t="s">
        <v>1</v>
      </c>
      <c r="C3" s="372"/>
      <c r="D3" s="372"/>
      <c r="E3" s="372"/>
      <c r="F3" s="372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4"/>
      <c r="W3" s="52"/>
    </row>
    <row r="4" spans="1:23" ht="18" customHeight="1" x14ac:dyDescent="0.3">
      <c r="A4" s="14"/>
      <c r="B4" s="42" t="s">
        <v>99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75" t="s">
        <v>28</v>
      </c>
      <c r="C7" s="376"/>
      <c r="D7" s="376"/>
      <c r="E7" s="376"/>
      <c r="F7" s="376"/>
      <c r="G7" s="376"/>
      <c r="H7" s="37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55" t="s">
        <v>29</v>
      </c>
      <c r="C9" s="356"/>
      <c r="D9" s="356"/>
      <c r="E9" s="356"/>
      <c r="F9" s="356"/>
      <c r="G9" s="356"/>
      <c r="H9" s="357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55" t="s">
        <v>30</v>
      </c>
      <c r="C11" s="356"/>
      <c r="D11" s="356"/>
      <c r="E11" s="356"/>
      <c r="F11" s="356"/>
      <c r="G11" s="356"/>
      <c r="H11" s="357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58" t="s">
        <v>39</v>
      </c>
      <c r="G14" s="359"/>
      <c r="H14" s="350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15670'!E59</f>
        <v>0</v>
      </c>
      <c r="D15" s="57">
        <f>'SO 15670'!F59</f>
        <v>0</v>
      </c>
      <c r="E15" s="66">
        <f>'SO 15670'!G59</f>
        <v>0</v>
      </c>
      <c r="F15" s="360"/>
      <c r="G15" s="352"/>
      <c r="H15" s="335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61" t="s">
        <v>40</v>
      </c>
      <c r="G16" s="352"/>
      <c r="H16" s="335"/>
      <c r="I16" s="24"/>
      <c r="J16" s="24"/>
      <c r="K16" s="25"/>
      <c r="L16" s="25"/>
      <c r="M16" s="25"/>
      <c r="N16" s="25"/>
      <c r="O16" s="72"/>
      <c r="P16" s="82">
        <f>(SUM(Z76:Z89))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62" t="s">
        <v>41</v>
      </c>
      <c r="G17" s="352"/>
      <c r="H17" s="335"/>
      <c r="I17" s="24"/>
      <c r="J17" s="24"/>
      <c r="K17" s="25"/>
      <c r="L17" s="25"/>
      <c r="M17" s="25"/>
      <c r="N17" s="25"/>
      <c r="O17" s="72"/>
      <c r="P17" s="82">
        <f>(SUM(Y76:Y89))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63"/>
      <c r="G18" s="354"/>
      <c r="H18" s="335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47"/>
      <c r="G19" s="334"/>
      <c r="H19" s="348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36" t="s">
        <v>38</v>
      </c>
      <c r="G20" s="349"/>
      <c r="H20" s="350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51" t="s">
        <v>50</v>
      </c>
      <c r="G21" s="352"/>
      <c r="H21" s="335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51" t="s">
        <v>51</v>
      </c>
      <c r="G22" s="352"/>
      <c r="H22" s="335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51" t="s">
        <v>52</v>
      </c>
      <c r="G23" s="352"/>
      <c r="H23" s="335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3"/>
      <c r="G24" s="354"/>
      <c r="H24" s="335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3" t="s">
        <v>38</v>
      </c>
      <c r="G25" s="334"/>
      <c r="H25" s="335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36" t="s">
        <v>42</v>
      </c>
      <c r="G26" s="337"/>
      <c r="H26" s="338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39" t="s">
        <v>43</v>
      </c>
      <c r="G27" s="322"/>
      <c r="H27" s="340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1" t="s">
        <v>44</v>
      </c>
      <c r="G28" s="342"/>
      <c r="H28" s="206">
        <f>P27-SUM('SO 15670'!K76:'SO 15670'!K89)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3" t="s">
        <v>45</v>
      </c>
      <c r="G29" s="344"/>
      <c r="H29" s="32">
        <f>SUM('SO 15670'!K76:'SO 15670'!K89)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5" t="s">
        <v>46</v>
      </c>
      <c r="G30" s="346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22"/>
      <c r="G31" s="323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4"/>
    </row>
    <row r="42" spans="1:23" x14ac:dyDescent="0.3">
      <c r="A42" s="129"/>
      <c r="B42" s="19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4"/>
    </row>
    <row r="43" spans="1:23" x14ac:dyDescent="0.3">
      <c r="A43" s="129"/>
      <c r="B43" s="19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26" t="s">
        <v>0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8"/>
      <c r="W44" s="52"/>
    </row>
    <row r="45" spans="1:23" x14ac:dyDescent="0.3">
      <c r="A45" s="129"/>
      <c r="B45" s="19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2"/>
      <c r="B46" s="310" t="s">
        <v>28</v>
      </c>
      <c r="C46" s="311"/>
      <c r="D46" s="311"/>
      <c r="E46" s="312"/>
      <c r="F46" s="329" t="s">
        <v>25</v>
      </c>
      <c r="G46" s="311"/>
      <c r="H46" s="31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2"/>
      <c r="B47" s="310" t="s">
        <v>29</v>
      </c>
      <c r="C47" s="311"/>
      <c r="D47" s="311"/>
      <c r="E47" s="312"/>
      <c r="F47" s="329" t="s">
        <v>23</v>
      </c>
      <c r="G47" s="311"/>
      <c r="H47" s="31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2"/>
      <c r="B48" s="310" t="s">
        <v>30</v>
      </c>
      <c r="C48" s="311"/>
      <c r="D48" s="311"/>
      <c r="E48" s="312"/>
      <c r="F48" s="329" t="s">
        <v>62</v>
      </c>
      <c r="G48" s="311"/>
      <c r="H48" s="31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2"/>
      <c r="B49" s="330" t="s">
        <v>1</v>
      </c>
      <c r="C49" s="331"/>
      <c r="D49" s="331"/>
      <c r="E49" s="331"/>
      <c r="F49" s="331"/>
      <c r="G49" s="331"/>
      <c r="H49" s="331"/>
      <c r="I49" s="332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6" t="s">
        <v>99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6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24" t="s">
        <v>59</v>
      </c>
      <c r="C54" s="325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16" t="s">
        <v>64</v>
      </c>
      <c r="C55" s="302"/>
      <c r="D55" s="302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5"/>
      <c r="X55" s="137"/>
      <c r="Y55" s="137"/>
      <c r="Z55" s="137"/>
    </row>
    <row r="56" spans="1:26" x14ac:dyDescent="0.3">
      <c r="A56" s="9"/>
      <c r="B56" s="317" t="s">
        <v>65</v>
      </c>
      <c r="C56" s="318"/>
      <c r="D56" s="318"/>
      <c r="E56" s="138">
        <f>'SO 15670'!L79</f>
        <v>0</v>
      </c>
      <c r="F56" s="138">
        <f>'SO 15670'!M79</f>
        <v>0</v>
      </c>
      <c r="G56" s="138">
        <f>'SO 15670'!I79</f>
        <v>0</v>
      </c>
      <c r="H56" s="139">
        <f>'SO 15670'!S79</f>
        <v>0.33</v>
      </c>
      <c r="I56" s="139">
        <f>'SO 15670'!V79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5"/>
      <c r="X56" s="137"/>
      <c r="Y56" s="137"/>
      <c r="Z56" s="137"/>
    </row>
    <row r="57" spans="1:26" x14ac:dyDescent="0.3">
      <c r="A57" s="9"/>
      <c r="B57" s="317" t="s">
        <v>66</v>
      </c>
      <c r="C57" s="318"/>
      <c r="D57" s="318"/>
      <c r="E57" s="138">
        <f>'SO 15670'!L83</f>
        <v>0</v>
      </c>
      <c r="F57" s="138">
        <f>'SO 15670'!M83</f>
        <v>0</v>
      </c>
      <c r="G57" s="138">
        <f>'SO 15670'!I83</f>
        <v>0</v>
      </c>
      <c r="H57" s="139">
        <f>'SO 15670'!S83</f>
        <v>10.26</v>
      </c>
      <c r="I57" s="139">
        <f>'SO 15670'!V83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5"/>
      <c r="X57" s="137"/>
      <c r="Y57" s="137"/>
      <c r="Z57" s="137"/>
    </row>
    <row r="58" spans="1:26" x14ac:dyDescent="0.3">
      <c r="A58" s="9"/>
      <c r="B58" s="317" t="s">
        <v>67</v>
      </c>
      <c r="C58" s="318"/>
      <c r="D58" s="318"/>
      <c r="E58" s="138">
        <f>'SO 15670'!L87</f>
        <v>0</v>
      </c>
      <c r="F58" s="138">
        <f>'SO 15670'!M87</f>
        <v>0</v>
      </c>
      <c r="G58" s="138">
        <f>'SO 15670'!I87</f>
        <v>0</v>
      </c>
      <c r="H58" s="139">
        <f>'SO 15670'!S87</f>
        <v>0</v>
      </c>
      <c r="I58" s="139">
        <f>'SO 15670'!V87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5"/>
      <c r="X58" s="137"/>
      <c r="Y58" s="137"/>
      <c r="Z58" s="137"/>
    </row>
    <row r="59" spans="1:26" x14ac:dyDescent="0.3">
      <c r="A59" s="9"/>
      <c r="B59" s="319" t="s">
        <v>64</v>
      </c>
      <c r="C59" s="300"/>
      <c r="D59" s="300"/>
      <c r="E59" s="140">
        <f>'SO 15670'!L89</f>
        <v>0</v>
      </c>
      <c r="F59" s="140">
        <f>'SO 15670'!M89</f>
        <v>0</v>
      </c>
      <c r="G59" s="140">
        <f>'SO 15670'!I89</f>
        <v>0</v>
      </c>
      <c r="H59" s="141">
        <f>'SO 15670'!S89</f>
        <v>10.59</v>
      </c>
      <c r="I59" s="141">
        <f>'SO 15670'!V89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05"/>
      <c r="X59" s="137"/>
      <c r="Y59" s="137"/>
      <c r="Z59" s="137"/>
    </row>
    <row r="60" spans="1:26" x14ac:dyDescent="0.3">
      <c r="A60" s="1"/>
      <c r="B60" s="197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2"/>
    </row>
    <row r="61" spans="1:26" x14ac:dyDescent="0.3">
      <c r="A61" s="142"/>
      <c r="B61" s="320" t="s">
        <v>68</v>
      </c>
      <c r="C61" s="321"/>
      <c r="D61" s="321"/>
      <c r="E61" s="144">
        <f>'SO 15670'!L90</f>
        <v>0</v>
      </c>
      <c r="F61" s="144">
        <f>'SO 15670'!M90</f>
        <v>0</v>
      </c>
      <c r="G61" s="144">
        <f>'SO 15670'!I90</f>
        <v>0</v>
      </c>
      <c r="H61" s="145">
        <f>'SO 15670'!S90</f>
        <v>10.59</v>
      </c>
      <c r="I61" s="145">
        <f>'SO 15670'!V90</f>
        <v>0</v>
      </c>
      <c r="J61" s="146"/>
      <c r="K61" s="146"/>
      <c r="L61" s="146"/>
      <c r="M61" s="146"/>
      <c r="N61" s="146"/>
      <c r="O61" s="146"/>
      <c r="P61" s="146"/>
      <c r="Q61" s="147"/>
      <c r="R61" s="147"/>
      <c r="S61" s="147"/>
      <c r="T61" s="147"/>
      <c r="U61" s="147"/>
      <c r="V61" s="152"/>
      <c r="W61" s="205"/>
      <c r="X61" s="143"/>
      <c r="Y61" s="143"/>
      <c r="Z61" s="143"/>
    </row>
    <row r="62" spans="1:26" x14ac:dyDescent="0.3">
      <c r="A62" s="14"/>
      <c r="B62" s="41"/>
      <c r="C62" s="3"/>
      <c r="D62" s="3"/>
      <c r="E62" s="13"/>
      <c r="F62" s="13"/>
      <c r="G62" s="13"/>
      <c r="H62" s="153"/>
      <c r="I62" s="153"/>
      <c r="J62" s="153"/>
      <c r="K62" s="153"/>
      <c r="L62" s="153"/>
      <c r="M62" s="153"/>
      <c r="N62" s="153"/>
      <c r="O62" s="153"/>
      <c r="P62" s="153"/>
      <c r="Q62" s="10"/>
      <c r="R62" s="10"/>
      <c r="S62" s="10"/>
      <c r="T62" s="10"/>
      <c r="U62" s="10"/>
      <c r="V62" s="10"/>
      <c r="W62" s="52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37"/>
      <c r="C64" s="8"/>
      <c r="D64" s="8"/>
      <c r="E64" s="26"/>
      <c r="F64" s="26"/>
      <c r="G64" s="26"/>
      <c r="H64" s="154"/>
      <c r="I64" s="154"/>
      <c r="J64" s="154"/>
      <c r="K64" s="154"/>
      <c r="L64" s="154"/>
      <c r="M64" s="154"/>
      <c r="N64" s="154"/>
      <c r="O64" s="154"/>
      <c r="P64" s="154"/>
      <c r="Q64" s="15"/>
      <c r="R64" s="15"/>
      <c r="S64" s="15"/>
      <c r="T64" s="15"/>
      <c r="U64" s="15"/>
      <c r="V64" s="15"/>
      <c r="W64" s="52"/>
    </row>
    <row r="65" spans="1:26" ht="34.950000000000003" customHeight="1" x14ac:dyDescent="0.3">
      <c r="A65" s="1"/>
      <c r="B65" s="303" t="s">
        <v>69</v>
      </c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52"/>
    </row>
    <row r="66" spans="1:26" x14ac:dyDescent="0.3">
      <c r="A66" s="14"/>
      <c r="B66" s="95"/>
      <c r="C66" s="18"/>
      <c r="D66" s="18"/>
      <c r="E66" s="97"/>
      <c r="F66" s="97"/>
      <c r="G66" s="97"/>
      <c r="H66" s="168"/>
      <c r="I66" s="168"/>
      <c r="J66" s="168"/>
      <c r="K66" s="168"/>
      <c r="L66" s="168"/>
      <c r="M66" s="168"/>
      <c r="N66" s="168"/>
      <c r="O66" s="168"/>
      <c r="P66" s="168"/>
      <c r="Q66" s="19"/>
      <c r="R66" s="19"/>
      <c r="S66" s="19"/>
      <c r="T66" s="19"/>
      <c r="U66" s="19"/>
      <c r="V66" s="19"/>
      <c r="W66" s="52"/>
    </row>
    <row r="67" spans="1:26" ht="19.95" customHeight="1" x14ac:dyDescent="0.3">
      <c r="A67" s="192"/>
      <c r="B67" s="307" t="s">
        <v>28</v>
      </c>
      <c r="C67" s="308"/>
      <c r="D67" s="308"/>
      <c r="E67" s="309"/>
      <c r="F67" s="166"/>
      <c r="G67" s="166"/>
      <c r="H67" s="167" t="s">
        <v>80</v>
      </c>
      <c r="I67" s="313" t="s">
        <v>81</v>
      </c>
      <c r="J67" s="314"/>
      <c r="K67" s="314"/>
      <c r="L67" s="314"/>
      <c r="M67" s="314"/>
      <c r="N67" s="314"/>
      <c r="O67" s="314"/>
      <c r="P67" s="315"/>
      <c r="Q67" s="17"/>
      <c r="R67" s="17"/>
      <c r="S67" s="17"/>
      <c r="T67" s="17"/>
      <c r="U67" s="17"/>
      <c r="V67" s="17"/>
      <c r="W67" s="52"/>
    </row>
    <row r="68" spans="1:26" ht="19.95" customHeight="1" x14ac:dyDescent="0.3">
      <c r="A68" s="192"/>
      <c r="B68" s="310" t="s">
        <v>29</v>
      </c>
      <c r="C68" s="311"/>
      <c r="D68" s="311"/>
      <c r="E68" s="312"/>
      <c r="F68" s="162"/>
      <c r="G68" s="162"/>
      <c r="H68" s="163" t="s">
        <v>23</v>
      </c>
      <c r="I68" s="16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ht="19.95" customHeight="1" x14ac:dyDescent="0.3">
      <c r="A69" s="192"/>
      <c r="B69" s="310" t="s">
        <v>30</v>
      </c>
      <c r="C69" s="311"/>
      <c r="D69" s="311"/>
      <c r="E69" s="312"/>
      <c r="F69" s="162"/>
      <c r="G69" s="162"/>
      <c r="H69" s="163" t="s">
        <v>82</v>
      </c>
      <c r="I69" s="163" t="s">
        <v>27</v>
      </c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4"/>
      <c r="B70" s="196" t="s">
        <v>83</v>
      </c>
      <c r="C70" s="3"/>
      <c r="D70" s="3"/>
      <c r="E70" s="13"/>
      <c r="F70" s="13"/>
      <c r="G70" s="13"/>
      <c r="H70" s="153"/>
      <c r="I70" s="15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6" t="s">
        <v>99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41"/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198" t="s">
        <v>63</v>
      </c>
      <c r="C74" s="164"/>
      <c r="D74" s="164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x14ac:dyDescent="0.3">
      <c r="A75" s="2"/>
      <c r="B75" s="199" t="s">
        <v>70</v>
      </c>
      <c r="C75" s="127" t="s">
        <v>71</v>
      </c>
      <c r="D75" s="127" t="s">
        <v>72</v>
      </c>
      <c r="E75" s="155"/>
      <c r="F75" s="155" t="s">
        <v>73</v>
      </c>
      <c r="G75" s="155" t="s">
        <v>74</v>
      </c>
      <c r="H75" s="156" t="s">
        <v>75</v>
      </c>
      <c r="I75" s="156" t="s">
        <v>76</v>
      </c>
      <c r="J75" s="156"/>
      <c r="K75" s="156"/>
      <c r="L75" s="156"/>
      <c r="M75" s="156"/>
      <c r="N75" s="156"/>
      <c r="O75" s="156"/>
      <c r="P75" s="156" t="s">
        <v>77</v>
      </c>
      <c r="Q75" s="157"/>
      <c r="R75" s="157"/>
      <c r="S75" s="127" t="s">
        <v>78</v>
      </c>
      <c r="T75" s="158"/>
      <c r="U75" s="158"/>
      <c r="V75" s="127" t="s">
        <v>79</v>
      </c>
      <c r="W75" s="52"/>
    </row>
    <row r="76" spans="1:26" x14ac:dyDescent="0.3">
      <c r="A76" s="9"/>
      <c r="B76" s="200"/>
      <c r="C76" s="169"/>
      <c r="D76" s="302" t="s">
        <v>64</v>
      </c>
      <c r="E76" s="302"/>
      <c r="F76" s="134"/>
      <c r="G76" s="170"/>
      <c r="H76" s="134"/>
      <c r="I76" s="134"/>
      <c r="J76" s="135"/>
      <c r="K76" s="135"/>
      <c r="L76" s="135"/>
      <c r="M76" s="135"/>
      <c r="N76" s="135"/>
      <c r="O76" s="135"/>
      <c r="P76" s="135"/>
      <c r="Q76" s="133"/>
      <c r="R76" s="133"/>
      <c r="S76" s="133"/>
      <c r="T76" s="133"/>
      <c r="U76" s="133"/>
      <c r="V76" s="186"/>
      <c r="W76" s="205"/>
      <c r="X76" s="137"/>
      <c r="Y76" s="137"/>
      <c r="Z76" s="137"/>
    </row>
    <row r="77" spans="1:26" x14ac:dyDescent="0.3">
      <c r="A77" s="9"/>
      <c r="B77" s="201"/>
      <c r="C77" s="172">
        <v>1</v>
      </c>
      <c r="D77" s="298" t="s">
        <v>84</v>
      </c>
      <c r="E77" s="298"/>
      <c r="F77" s="138"/>
      <c r="G77" s="171"/>
      <c r="H77" s="138"/>
      <c r="I77" s="138"/>
      <c r="J77" s="139"/>
      <c r="K77" s="139"/>
      <c r="L77" s="139"/>
      <c r="M77" s="139"/>
      <c r="N77" s="139"/>
      <c r="O77" s="139"/>
      <c r="P77" s="139"/>
      <c r="Q77" s="9"/>
      <c r="R77" s="9"/>
      <c r="S77" s="9"/>
      <c r="T77" s="9"/>
      <c r="U77" s="9"/>
      <c r="V77" s="187"/>
      <c r="W77" s="205"/>
      <c r="X77" s="137"/>
      <c r="Y77" s="137"/>
      <c r="Z77" s="137"/>
    </row>
    <row r="78" spans="1:26" ht="25.05" customHeight="1" x14ac:dyDescent="0.3">
      <c r="A78" s="178"/>
      <c r="B78" s="202">
        <v>1</v>
      </c>
      <c r="C78" s="179" t="s">
        <v>85</v>
      </c>
      <c r="D78" s="299" t="s">
        <v>86</v>
      </c>
      <c r="E78" s="299"/>
      <c r="F78" s="173" t="s">
        <v>87</v>
      </c>
      <c r="G78" s="174">
        <v>300</v>
      </c>
      <c r="H78" s="173"/>
      <c r="I78" s="173">
        <f>ROUND(G78*(H78),2)</f>
        <v>0</v>
      </c>
      <c r="J78" s="175">
        <f>ROUND(G78*(N78),2)</f>
        <v>3621</v>
      </c>
      <c r="K78" s="176">
        <f>ROUND(G78*(O78),2)</f>
        <v>0</v>
      </c>
      <c r="L78" s="176">
        <f>ROUND(G78*(H78),2)</f>
        <v>0</v>
      </c>
      <c r="M78" s="176"/>
      <c r="N78" s="176">
        <v>12.07</v>
      </c>
      <c r="O78" s="176"/>
      <c r="P78" s="180">
        <v>1.1000000000000001E-3</v>
      </c>
      <c r="Q78" s="180"/>
      <c r="R78" s="180">
        <v>1.1000000000000001E-3</v>
      </c>
      <c r="S78" s="177">
        <f>ROUND(G78*(P78),3)</f>
        <v>0.33</v>
      </c>
      <c r="T78" s="177"/>
      <c r="U78" s="177"/>
      <c r="V78" s="188"/>
      <c r="W78" s="52"/>
      <c r="Z78">
        <v>0</v>
      </c>
    </row>
    <row r="79" spans="1:26" x14ac:dyDescent="0.3">
      <c r="A79" s="9"/>
      <c r="B79" s="201"/>
      <c r="C79" s="172">
        <v>1</v>
      </c>
      <c r="D79" s="298" t="s">
        <v>84</v>
      </c>
      <c r="E79" s="298"/>
      <c r="F79" s="138"/>
      <c r="G79" s="171"/>
      <c r="H79" s="138"/>
      <c r="I79" s="140">
        <f>ROUND((SUM(I77:I78))/1,2)</f>
        <v>0</v>
      </c>
      <c r="J79" s="139"/>
      <c r="K79" s="139"/>
      <c r="L79" s="139">
        <f>ROUND((SUM(L77:L78))/1,2)</f>
        <v>0</v>
      </c>
      <c r="M79" s="139">
        <f>ROUND((SUM(M77:M78))/1,2)</f>
        <v>0</v>
      </c>
      <c r="N79" s="139"/>
      <c r="O79" s="139"/>
      <c r="P79" s="139"/>
      <c r="Q79" s="9"/>
      <c r="R79" s="9"/>
      <c r="S79" s="9">
        <f>ROUND((SUM(S77:S78))/1,2)</f>
        <v>0.33</v>
      </c>
      <c r="T79" s="9"/>
      <c r="U79" s="9"/>
      <c r="V79" s="189">
        <f>ROUND((SUM(V77:V78))/1,2)</f>
        <v>0</v>
      </c>
      <c r="W79" s="205"/>
      <c r="X79" s="137"/>
      <c r="Y79" s="137"/>
      <c r="Z79" s="137"/>
    </row>
    <row r="80" spans="1:26" x14ac:dyDescent="0.3">
      <c r="A80" s="1"/>
      <c r="B80" s="197"/>
      <c r="C80" s="1"/>
      <c r="D80" s="1"/>
      <c r="E80" s="131"/>
      <c r="F80" s="131"/>
      <c r="G80" s="165"/>
      <c r="H80" s="131"/>
      <c r="I80" s="131"/>
      <c r="J80" s="132"/>
      <c r="K80" s="132"/>
      <c r="L80" s="132"/>
      <c r="M80" s="132"/>
      <c r="N80" s="132"/>
      <c r="O80" s="132"/>
      <c r="P80" s="132"/>
      <c r="Q80" s="1"/>
      <c r="R80" s="1"/>
      <c r="S80" s="1"/>
      <c r="T80" s="1"/>
      <c r="U80" s="1"/>
      <c r="V80" s="190"/>
      <c r="W80" s="52"/>
    </row>
    <row r="81" spans="1:26" x14ac:dyDescent="0.3">
      <c r="A81" s="9"/>
      <c r="B81" s="201"/>
      <c r="C81" s="172">
        <v>5</v>
      </c>
      <c r="D81" s="298" t="s">
        <v>88</v>
      </c>
      <c r="E81" s="298"/>
      <c r="F81" s="138"/>
      <c r="G81" s="171"/>
      <c r="H81" s="138"/>
      <c r="I81" s="138"/>
      <c r="J81" s="139"/>
      <c r="K81" s="139"/>
      <c r="L81" s="139"/>
      <c r="M81" s="139"/>
      <c r="N81" s="139"/>
      <c r="O81" s="139"/>
      <c r="P81" s="139"/>
      <c r="Q81" s="9"/>
      <c r="R81" s="9"/>
      <c r="S81" s="9"/>
      <c r="T81" s="9"/>
      <c r="U81" s="9"/>
      <c r="V81" s="187"/>
      <c r="W81" s="205"/>
      <c r="X81" s="137"/>
      <c r="Y81" s="137"/>
      <c r="Z81" s="137"/>
    </row>
    <row r="82" spans="1:26" ht="25.05" customHeight="1" x14ac:dyDescent="0.3">
      <c r="A82" s="178"/>
      <c r="B82" s="202">
        <v>2</v>
      </c>
      <c r="C82" s="179" t="s">
        <v>89</v>
      </c>
      <c r="D82" s="299" t="s">
        <v>90</v>
      </c>
      <c r="E82" s="299"/>
      <c r="F82" s="173" t="s">
        <v>91</v>
      </c>
      <c r="G82" s="174">
        <v>10</v>
      </c>
      <c r="H82" s="173"/>
      <c r="I82" s="173">
        <f>ROUND(G82*(H82),2)</f>
        <v>0</v>
      </c>
      <c r="J82" s="175">
        <f>ROUND(G82*(N82),2)</f>
        <v>897</v>
      </c>
      <c r="K82" s="176">
        <f>ROUND(G82*(O82),2)</f>
        <v>0</v>
      </c>
      <c r="L82" s="176">
        <f>ROUND(G82*(H82),2)</f>
        <v>0</v>
      </c>
      <c r="M82" s="176"/>
      <c r="N82" s="176">
        <v>89.7</v>
      </c>
      <c r="O82" s="176"/>
      <c r="P82" s="180">
        <v>1.026</v>
      </c>
      <c r="Q82" s="180"/>
      <c r="R82" s="180">
        <v>1.026</v>
      </c>
      <c r="S82" s="177">
        <f>ROUND(G82*(P82),3)</f>
        <v>10.26</v>
      </c>
      <c r="T82" s="177"/>
      <c r="U82" s="177"/>
      <c r="V82" s="188"/>
      <c r="W82" s="52"/>
      <c r="Z82">
        <v>0</v>
      </c>
    </row>
    <row r="83" spans="1:26" x14ac:dyDescent="0.3">
      <c r="A83" s="9"/>
      <c r="B83" s="201"/>
      <c r="C83" s="172">
        <v>5</v>
      </c>
      <c r="D83" s="298" t="s">
        <v>88</v>
      </c>
      <c r="E83" s="298"/>
      <c r="F83" s="138"/>
      <c r="G83" s="171"/>
      <c r="H83" s="138"/>
      <c r="I83" s="140">
        <f>ROUND((SUM(I81:I82))/1,2)</f>
        <v>0</v>
      </c>
      <c r="J83" s="139"/>
      <c r="K83" s="139"/>
      <c r="L83" s="139">
        <f>ROUND((SUM(L81:L82))/1,2)</f>
        <v>0</v>
      </c>
      <c r="M83" s="139">
        <f>ROUND((SUM(M81:M82))/1,2)</f>
        <v>0</v>
      </c>
      <c r="N83" s="139"/>
      <c r="O83" s="139"/>
      <c r="P83" s="139"/>
      <c r="Q83" s="9"/>
      <c r="R83" s="9"/>
      <c r="S83" s="9">
        <f>ROUND((SUM(S81:S82))/1,2)</f>
        <v>10.26</v>
      </c>
      <c r="T83" s="9"/>
      <c r="U83" s="9"/>
      <c r="V83" s="189">
        <f>ROUND((SUM(V81:V82))/1,2)</f>
        <v>0</v>
      </c>
      <c r="W83" s="205"/>
      <c r="X83" s="137"/>
      <c r="Y83" s="137"/>
      <c r="Z83" s="137"/>
    </row>
    <row r="84" spans="1:26" x14ac:dyDescent="0.3">
      <c r="A84" s="1"/>
      <c r="B84" s="197"/>
      <c r="C84" s="1"/>
      <c r="D84" s="1"/>
      <c r="E84" s="131"/>
      <c r="F84" s="131"/>
      <c r="G84" s="165"/>
      <c r="H84" s="131"/>
      <c r="I84" s="131"/>
      <c r="J84" s="132"/>
      <c r="K84" s="132"/>
      <c r="L84" s="132"/>
      <c r="M84" s="132"/>
      <c r="N84" s="132"/>
      <c r="O84" s="132"/>
      <c r="P84" s="132"/>
      <c r="Q84" s="1"/>
      <c r="R84" s="1"/>
      <c r="S84" s="1"/>
      <c r="T84" s="1"/>
      <c r="U84" s="1"/>
      <c r="V84" s="190"/>
      <c r="W84" s="52"/>
    </row>
    <row r="85" spans="1:26" x14ac:dyDescent="0.3">
      <c r="A85" s="9"/>
      <c r="B85" s="201"/>
      <c r="C85" s="172">
        <v>99</v>
      </c>
      <c r="D85" s="298" t="s">
        <v>92</v>
      </c>
      <c r="E85" s="298"/>
      <c r="F85" s="138"/>
      <c r="G85" s="171"/>
      <c r="H85" s="138"/>
      <c r="I85" s="138"/>
      <c r="J85" s="139"/>
      <c r="K85" s="139"/>
      <c r="L85" s="139"/>
      <c r="M85" s="139"/>
      <c r="N85" s="139"/>
      <c r="O85" s="139"/>
      <c r="P85" s="139"/>
      <c r="Q85" s="9"/>
      <c r="R85" s="9"/>
      <c r="S85" s="9"/>
      <c r="T85" s="9"/>
      <c r="U85" s="9"/>
      <c r="V85" s="187"/>
      <c r="W85" s="205"/>
      <c r="X85" s="137"/>
      <c r="Y85" s="137"/>
      <c r="Z85" s="137"/>
    </row>
    <row r="86" spans="1:26" ht="25.05" customHeight="1" x14ac:dyDescent="0.3">
      <c r="A86" s="178"/>
      <c r="B86" s="202">
        <v>3</v>
      </c>
      <c r="C86" s="179" t="s">
        <v>93</v>
      </c>
      <c r="D86" s="299" t="s">
        <v>94</v>
      </c>
      <c r="E86" s="299"/>
      <c r="F86" s="173" t="s">
        <v>91</v>
      </c>
      <c r="G86" s="174">
        <v>10.59</v>
      </c>
      <c r="H86" s="173"/>
      <c r="I86" s="173">
        <f>ROUND(G86*(H86),2)</f>
        <v>0</v>
      </c>
      <c r="J86" s="175">
        <f>ROUND(G86*(N86),2)</f>
        <v>13.34</v>
      </c>
      <c r="K86" s="176">
        <f>ROUND(G86*(O86),2)</f>
        <v>0</v>
      </c>
      <c r="L86" s="176">
        <f>ROUND(G86*(H86),2)</f>
        <v>0</v>
      </c>
      <c r="M86" s="176"/>
      <c r="N86" s="176">
        <v>1.26</v>
      </c>
      <c r="O86" s="176"/>
      <c r="P86" s="180"/>
      <c r="Q86" s="180"/>
      <c r="R86" s="180"/>
      <c r="S86" s="177">
        <f>ROUND(G86*(P86),3)</f>
        <v>0</v>
      </c>
      <c r="T86" s="177"/>
      <c r="U86" s="177"/>
      <c r="V86" s="188"/>
      <c r="W86" s="52"/>
      <c r="Z86">
        <v>0</v>
      </c>
    </row>
    <row r="87" spans="1:26" x14ac:dyDescent="0.3">
      <c r="A87" s="9"/>
      <c r="B87" s="201"/>
      <c r="C87" s="172">
        <v>99</v>
      </c>
      <c r="D87" s="298" t="s">
        <v>92</v>
      </c>
      <c r="E87" s="298"/>
      <c r="F87" s="138"/>
      <c r="G87" s="171"/>
      <c r="H87" s="138"/>
      <c r="I87" s="140">
        <f>ROUND((SUM(I85:I86))/1,2)</f>
        <v>0</v>
      </c>
      <c r="J87" s="139"/>
      <c r="K87" s="139"/>
      <c r="L87" s="139">
        <f>ROUND((SUM(L85:L86))/1,2)</f>
        <v>0</v>
      </c>
      <c r="M87" s="139">
        <f>ROUND((SUM(M85:M86))/1,2)</f>
        <v>0</v>
      </c>
      <c r="N87" s="139"/>
      <c r="O87" s="139"/>
      <c r="P87" s="181"/>
      <c r="Q87" s="1"/>
      <c r="R87" s="1"/>
      <c r="S87" s="181">
        <f>ROUND((SUM(S85:S86))/1,2)</f>
        <v>0</v>
      </c>
      <c r="T87" s="2"/>
      <c r="U87" s="2"/>
      <c r="V87" s="189">
        <f>ROUND((SUM(V85:V86))/1,2)</f>
        <v>0</v>
      </c>
      <c r="W87" s="52"/>
    </row>
    <row r="88" spans="1:26" x14ac:dyDescent="0.3">
      <c r="A88" s="1"/>
      <c r="B88" s="197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190"/>
      <c r="W88" s="52"/>
    </row>
    <row r="89" spans="1:26" x14ac:dyDescent="0.3">
      <c r="A89" s="9"/>
      <c r="B89" s="201"/>
      <c r="C89" s="9"/>
      <c r="D89" s="300" t="s">
        <v>64</v>
      </c>
      <c r="E89" s="300"/>
      <c r="F89" s="138"/>
      <c r="G89" s="171"/>
      <c r="H89" s="138"/>
      <c r="I89" s="140">
        <f>ROUND((SUM(I76:I88))/2,2)</f>
        <v>0</v>
      </c>
      <c r="J89" s="139"/>
      <c r="K89" s="139"/>
      <c r="L89" s="139">
        <f>ROUND((SUM(L76:L88))/2,2)</f>
        <v>0</v>
      </c>
      <c r="M89" s="139">
        <f>ROUND((SUM(M76:M88))/2,2)</f>
        <v>0</v>
      </c>
      <c r="N89" s="139"/>
      <c r="O89" s="139"/>
      <c r="P89" s="181"/>
      <c r="Q89" s="1"/>
      <c r="R89" s="1"/>
      <c r="S89" s="181">
        <f>ROUND((SUM(S76:S88))/2,2)</f>
        <v>10.59</v>
      </c>
      <c r="T89" s="1"/>
      <c r="U89" s="1"/>
      <c r="V89" s="189">
        <f>ROUND((SUM(V76:V88))/2,2)</f>
        <v>0</v>
      </c>
      <c r="W89" s="52"/>
    </row>
    <row r="90" spans="1:26" x14ac:dyDescent="0.3">
      <c r="A90" s="1"/>
      <c r="B90" s="203"/>
      <c r="C90" s="182"/>
      <c r="D90" s="301" t="s">
        <v>68</v>
      </c>
      <c r="E90" s="301"/>
      <c r="F90" s="183"/>
      <c r="G90" s="184"/>
      <c r="H90" s="183"/>
      <c r="I90" s="183">
        <f>ROUND((SUM(I76:I89))/3,2)</f>
        <v>0</v>
      </c>
      <c r="J90" s="185"/>
      <c r="K90" s="185">
        <f>ROUND((SUM(K76:K89))/3,2)</f>
        <v>0</v>
      </c>
      <c r="L90" s="185">
        <f>ROUND((SUM(L76:L89))/3,2)</f>
        <v>0</v>
      </c>
      <c r="M90" s="185">
        <f>ROUND((SUM(M76:M89))/3,2)</f>
        <v>0</v>
      </c>
      <c r="N90" s="185"/>
      <c r="O90" s="185"/>
      <c r="P90" s="184"/>
      <c r="Q90" s="182"/>
      <c r="R90" s="182"/>
      <c r="S90" s="184">
        <f>ROUND((SUM(S76:S89))/3,2)</f>
        <v>10.59</v>
      </c>
      <c r="T90" s="182"/>
      <c r="U90" s="182"/>
      <c r="V90" s="191">
        <f>ROUND((SUM(V76:V89))/3,2)</f>
        <v>0</v>
      </c>
      <c r="W90" s="52"/>
      <c r="Y90">
        <f>(SUM(Y76:Y89))</f>
        <v>0</v>
      </c>
      <c r="Z90">
        <f>(SUM(Z76:Z89))</f>
        <v>0</v>
      </c>
    </row>
  </sheetData>
  <mergeCells count="58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D90:E90"/>
    <mergeCell ref="D76:E76"/>
    <mergeCell ref="D77:E77"/>
    <mergeCell ref="D78:E78"/>
    <mergeCell ref="D79:E79"/>
    <mergeCell ref="D81:E81"/>
    <mergeCell ref="D82:E82"/>
    <mergeCell ref="D83:E83"/>
    <mergeCell ref="D85:E85"/>
    <mergeCell ref="D86:E86"/>
    <mergeCell ref="D87:E87"/>
    <mergeCell ref="D89:E89"/>
  </mergeCells>
  <hyperlinks>
    <hyperlink ref="B1:C1" location="A2:A2" tooltip="Klikni na prechod ku Kryciemu listu..." display="Krycí list rozpočtu" xr:uid="{CE867FF5-0FD7-4B9B-AE7F-0C829BAFBBDD}"/>
    <hyperlink ref="E1:F1" location="A54:A54" tooltip="Klikni na prechod ku rekapitulácii..." display="Rekapitulácia rozpočtu" xr:uid="{86C4BBEA-44D5-4C2E-89FC-D5EE0AEBBD0D}"/>
    <hyperlink ref="H1:I1" location="B75:B75" tooltip="Klikni na prechod ku Rozpočet..." display="Rozpočet" xr:uid="{CC46A0B2-8B7E-4495-81A1-5192D60399A1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MIESTNYCH CIEST  V OBCI VYŠNÝ ŽIPOV / SO 05 ul. Pastrenak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4ABA4-4D71-487C-BC86-B12C3F094D82}">
  <dimension ref="A1:AA86"/>
  <sheetViews>
    <sheetView workbookViewId="0">
      <pane ySplit="1" topLeftCell="A65" activePane="bottomLeft" state="frozen"/>
      <selection pane="bottomLeft" activeCell="H77" sqref="H77:H8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64" t="s">
        <v>20</v>
      </c>
      <c r="C1" s="306"/>
      <c r="D1" s="11"/>
      <c r="E1" s="365" t="s">
        <v>0</v>
      </c>
      <c r="F1" s="366"/>
      <c r="G1" s="12"/>
      <c r="H1" s="305" t="s">
        <v>69</v>
      </c>
      <c r="I1" s="306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67" t="s">
        <v>20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9"/>
      <c r="R2" s="369"/>
      <c r="S2" s="369"/>
      <c r="T2" s="369"/>
      <c r="U2" s="369"/>
      <c r="V2" s="370"/>
      <c r="W2" s="52"/>
    </row>
    <row r="3" spans="1:23" ht="18" customHeight="1" x14ac:dyDescent="0.3">
      <c r="A3" s="14"/>
      <c r="B3" s="371" t="s">
        <v>1</v>
      </c>
      <c r="C3" s="372"/>
      <c r="D3" s="372"/>
      <c r="E3" s="372"/>
      <c r="F3" s="372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4"/>
      <c r="W3" s="52"/>
    </row>
    <row r="4" spans="1:23" ht="18" customHeight="1" x14ac:dyDescent="0.3">
      <c r="A4" s="14"/>
      <c r="B4" s="42" t="s">
        <v>100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75" t="s">
        <v>28</v>
      </c>
      <c r="C7" s="376"/>
      <c r="D7" s="376"/>
      <c r="E7" s="376"/>
      <c r="F7" s="376"/>
      <c r="G7" s="376"/>
      <c r="H7" s="37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55" t="s">
        <v>29</v>
      </c>
      <c r="C9" s="356"/>
      <c r="D9" s="356"/>
      <c r="E9" s="356"/>
      <c r="F9" s="356"/>
      <c r="G9" s="356"/>
      <c r="H9" s="357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55" t="s">
        <v>30</v>
      </c>
      <c r="C11" s="356"/>
      <c r="D11" s="356"/>
      <c r="E11" s="356"/>
      <c r="F11" s="356"/>
      <c r="G11" s="356"/>
      <c r="H11" s="357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58" t="s">
        <v>39</v>
      </c>
      <c r="G14" s="359"/>
      <c r="H14" s="350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15671'!E58</f>
        <v>0</v>
      </c>
      <c r="D15" s="57">
        <f>'SO 15671'!F58</f>
        <v>0</v>
      </c>
      <c r="E15" s="66">
        <f>'SO 15671'!G58</f>
        <v>0</v>
      </c>
      <c r="F15" s="360"/>
      <c r="G15" s="352"/>
      <c r="H15" s="335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61" t="s">
        <v>40</v>
      </c>
      <c r="G16" s="352"/>
      <c r="H16" s="335"/>
      <c r="I16" s="24"/>
      <c r="J16" s="24"/>
      <c r="K16" s="25"/>
      <c r="L16" s="25"/>
      <c r="M16" s="25"/>
      <c r="N16" s="25"/>
      <c r="O16" s="72"/>
      <c r="P16" s="82">
        <f>(SUM(Z75:Z85))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62" t="s">
        <v>41</v>
      </c>
      <c r="G17" s="352"/>
      <c r="H17" s="335"/>
      <c r="I17" s="24"/>
      <c r="J17" s="24"/>
      <c r="K17" s="25"/>
      <c r="L17" s="25"/>
      <c r="M17" s="25"/>
      <c r="N17" s="25"/>
      <c r="O17" s="72"/>
      <c r="P17" s="82">
        <f>(SUM(Y75:Y85))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63"/>
      <c r="G18" s="354"/>
      <c r="H18" s="335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47"/>
      <c r="G19" s="334"/>
      <c r="H19" s="348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36" t="s">
        <v>38</v>
      </c>
      <c r="G20" s="349"/>
      <c r="H20" s="350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51" t="s">
        <v>50</v>
      </c>
      <c r="G21" s="352"/>
      <c r="H21" s="335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51" t="s">
        <v>51</v>
      </c>
      <c r="G22" s="352"/>
      <c r="H22" s="335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51" t="s">
        <v>52</v>
      </c>
      <c r="G23" s="352"/>
      <c r="H23" s="335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3"/>
      <c r="G24" s="354"/>
      <c r="H24" s="335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33" t="s">
        <v>38</v>
      </c>
      <c r="G25" s="334"/>
      <c r="H25" s="335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36" t="s">
        <v>42</v>
      </c>
      <c r="G26" s="337"/>
      <c r="H26" s="338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39" t="s">
        <v>43</v>
      </c>
      <c r="G27" s="322"/>
      <c r="H27" s="340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1" t="s">
        <v>44</v>
      </c>
      <c r="G28" s="342"/>
      <c r="H28" s="206">
        <f>P27-SUM('SO 15671'!K75:'SO 15671'!K85)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3" t="s">
        <v>45</v>
      </c>
      <c r="G29" s="344"/>
      <c r="H29" s="32">
        <f>SUM('SO 15671'!K75:'SO 15671'!K85)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5" t="s">
        <v>46</v>
      </c>
      <c r="G30" s="346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22"/>
      <c r="G31" s="323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4"/>
    </row>
    <row r="42" spans="1:23" x14ac:dyDescent="0.3">
      <c r="A42" s="129"/>
      <c r="B42" s="19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4"/>
    </row>
    <row r="43" spans="1:23" x14ac:dyDescent="0.3">
      <c r="A43" s="129"/>
      <c r="B43" s="19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26" t="s">
        <v>0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8"/>
      <c r="W44" s="52"/>
    </row>
    <row r="45" spans="1:23" x14ac:dyDescent="0.3">
      <c r="A45" s="129"/>
      <c r="B45" s="19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2"/>
      <c r="B46" s="310" t="s">
        <v>28</v>
      </c>
      <c r="C46" s="311"/>
      <c r="D46" s="311"/>
      <c r="E46" s="312"/>
      <c r="F46" s="329" t="s">
        <v>25</v>
      </c>
      <c r="G46" s="311"/>
      <c r="H46" s="31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2"/>
      <c r="B47" s="310" t="s">
        <v>29</v>
      </c>
      <c r="C47" s="311"/>
      <c r="D47" s="311"/>
      <c r="E47" s="312"/>
      <c r="F47" s="329" t="s">
        <v>23</v>
      </c>
      <c r="G47" s="311"/>
      <c r="H47" s="31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2"/>
      <c r="B48" s="310" t="s">
        <v>30</v>
      </c>
      <c r="C48" s="311"/>
      <c r="D48" s="311"/>
      <c r="E48" s="312"/>
      <c r="F48" s="329" t="s">
        <v>62</v>
      </c>
      <c r="G48" s="311"/>
      <c r="H48" s="31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2"/>
      <c r="B49" s="330" t="s">
        <v>1</v>
      </c>
      <c r="C49" s="331"/>
      <c r="D49" s="331"/>
      <c r="E49" s="331"/>
      <c r="F49" s="331"/>
      <c r="G49" s="331"/>
      <c r="H49" s="331"/>
      <c r="I49" s="332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6" t="s">
        <v>100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6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24" t="s">
        <v>59</v>
      </c>
      <c r="C54" s="325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16" t="s">
        <v>64</v>
      </c>
      <c r="C55" s="302"/>
      <c r="D55" s="302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5"/>
      <c r="X55" s="137"/>
      <c r="Y55" s="137"/>
      <c r="Z55" s="137"/>
    </row>
    <row r="56" spans="1:26" x14ac:dyDescent="0.3">
      <c r="A56" s="9"/>
      <c r="B56" s="317" t="s">
        <v>66</v>
      </c>
      <c r="C56" s="318"/>
      <c r="D56" s="318"/>
      <c r="E56" s="138">
        <f>'SO 15671'!L79</f>
        <v>0</v>
      </c>
      <c r="F56" s="138">
        <f>'SO 15671'!M79</f>
        <v>0</v>
      </c>
      <c r="G56" s="138">
        <f>'SO 15671'!I79</f>
        <v>0</v>
      </c>
      <c r="H56" s="139">
        <f>'SO 15671'!S79</f>
        <v>1.3</v>
      </c>
      <c r="I56" s="139">
        <f>'SO 15671'!V79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5"/>
      <c r="X56" s="137"/>
      <c r="Y56" s="137"/>
      <c r="Z56" s="137"/>
    </row>
    <row r="57" spans="1:26" x14ac:dyDescent="0.3">
      <c r="A57" s="9"/>
      <c r="B57" s="317" t="s">
        <v>67</v>
      </c>
      <c r="C57" s="318"/>
      <c r="D57" s="318"/>
      <c r="E57" s="138">
        <f>'SO 15671'!L83</f>
        <v>0</v>
      </c>
      <c r="F57" s="138">
        <f>'SO 15671'!M83</f>
        <v>0</v>
      </c>
      <c r="G57" s="138">
        <f>'SO 15671'!I83</f>
        <v>0</v>
      </c>
      <c r="H57" s="139">
        <f>'SO 15671'!S83</f>
        <v>0</v>
      </c>
      <c r="I57" s="139">
        <f>'SO 15671'!V83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5"/>
      <c r="X57" s="137"/>
      <c r="Y57" s="137"/>
      <c r="Z57" s="137"/>
    </row>
    <row r="58" spans="1:26" x14ac:dyDescent="0.3">
      <c r="A58" s="9"/>
      <c r="B58" s="319" t="s">
        <v>64</v>
      </c>
      <c r="C58" s="300"/>
      <c r="D58" s="300"/>
      <c r="E58" s="140">
        <f>'SO 15671'!L85</f>
        <v>0</v>
      </c>
      <c r="F58" s="140">
        <f>'SO 15671'!M85</f>
        <v>0</v>
      </c>
      <c r="G58" s="140">
        <f>'SO 15671'!I85</f>
        <v>0</v>
      </c>
      <c r="H58" s="141">
        <f>'SO 15671'!S85</f>
        <v>1.3</v>
      </c>
      <c r="I58" s="141">
        <f>'SO 15671'!V85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05"/>
      <c r="X58" s="137"/>
      <c r="Y58" s="137"/>
      <c r="Z58" s="137"/>
    </row>
    <row r="59" spans="1:26" x14ac:dyDescent="0.3">
      <c r="A59" s="1"/>
      <c r="B59" s="197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2"/>
    </row>
    <row r="60" spans="1:26" x14ac:dyDescent="0.3">
      <c r="A60" s="142"/>
      <c r="B60" s="320" t="s">
        <v>68</v>
      </c>
      <c r="C60" s="321"/>
      <c r="D60" s="321"/>
      <c r="E60" s="144">
        <f>'SO 15671'!L86</f>
        <v>0</v>
      </c>
      <c r="F60" s="144">
        <f>'SO 15671'!M86</f>
        <v>0</v>
      </c>
      <c r="G60" s="144">
        <f>'SO 15671'!I86</f>
        <v>0</v>
      </c>
      <c r="H60" s="145">
        <f>'SO 15671'!S86</f>
        <v>1.3</v>
      </c>
      <c r="I60" s="145">
        <f>'SO 15671'!V86</f>
        <v>0</v>
      </c>
      <c r="J60" s="146"/>
      <c r="K60" s="146"/>
      <c r="L60" s="146"/>
      <c r="M60" s="146"/>
      <c r="N60" s="146"/>
      <c r="O60" s="146"/>
      <c r="P60" s="146"/>
      <c r="Q60" s="147"/>
      <c r="R60" s="147"/>
      <c r="S60" s="147"/>
      <c r="T60" s="147"/>
      <c r="U60" s="147"/>
      <c r="V60" s="152"/>
      <c r="W60" s="205"/>
      <c r="X60" s="143"/>
      <c r="Y60" s="143"/>
      <c r="Z60" s="143"/>
    </row>
    <row r="61" spans="1:26" x14ac:dyDescent="0.3">
      <c r="A61" s="14"/>
      <c r="B61" s="41"/>
      <c r="C61" s="3"/>
      <c r="D61" s="3"/>
      <c r="E61" s="13"/>
      <c r="F61" s="13"/>
      <c r="G61" s="13"/>
      <c r="H61" s="153"/>
      <c r="I61" s="153"/>
      <c r="J61" s="153"/>
      <c r="K61" s="153"/>
      <c r="L61" s="153"/>
      <c r="M61" s="153"/>
      <c r="N61" s="153"/>
      <c r="O61" s="153"/>
      <c r="P61" s="153"/>
      <c r="Q61" s="10"/>
      <c r="R61" s="10"/>
      <c r="S61" s="10"/>
      <c r="T61" s="10"/>
      <c r="U61" s="10"/>
      <c r="V61" s="10"/>
      <c r="W61" s="52"/>
    </row>
    <row r="62" spans="1:26" x14ac:dyDescent="0.3">
      <c r="A62" s="14"/>
      <c r="B62" s="41"/>
      <c r="C62" s="3"/>
      <c r="D62" s="3"/>
      <c r="E62" s="13"/>
      <c r="F62" s="13"/>
      <c r="G62" s="13"/>
      <c r="H62" s="153"/>
      <c r="I62" s="153"/>
      <c r="J62" s="153"/>
      <c r="K62" s="153"/>
      <c r="L62" s="153"/>
      <c r="M62" s="153"/>
      <c r="N62" s="153"/>
      <c r="O62" s="153"/>
      <c r="P62" s="153"/>
      <c r="Q62" s="10"/>
      <c r="R62" s="10"/>
      <c r="S62" s="10"/>
      <c r="T62" s="10"/>
      <c r="U62" s="10"/>
      <c r="V62" s="10"/>
      <c r="W62" s="52"/>
    </row>
    <row r="63" spans="1:26" x14ac:dyDescent="0.3">
      <c r="A63" s="14"/>
      <c r="B63" s="37"/>
      <c r="C63" s="8"/>
      <c r="D63" s="8"/>
      <c r="E63" s="26"/>
      <c r="F63" s="26"/>
      <c r="G63" s="26"/>
      <c r="H63" s="154"/>
      <c r="I63" s="154"/>
      <c r="J63" s="154"/>
      <c r="K63" s="154"/>
      <c r="L63" s="154"/>
      <c r="M63" s="154"/>
      <c r="N63" s="154"/>
      <c r="O63" s="154"/>
      <c r="P63" s="154"/>
      <c r="Q63" s="15"/>
      <c r="R63" s="15"/>
      <c r="S63" s="15"/>
      <c r="T63" s="15"/>
      <c r="U63" s="15"/>
      <c r="V63" s="15"/>
      <c r="W63" s="52"/>
    </row>
    <row r="64" spans="1:26" ht="34.950000000000003" customHeight="1" x14ac:dyDescent="0.3">
      <c r="A64" s="1"/>
      <c r="B64" s="303" t="s">
        <v>69</v>
      </c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52"/>
    </row>
    <row r="65" spans="1:26" x14ac:dyDescent="0.3">
      <c r="A65" s="14"/>
      <c r="B65" s="95"/>
      <c r="C65" s="18"/>
      <c r="D65" s="18"/>
      <c r="E65" s="97"/>
      <c r="F65" s="97"/>
      <c r="G65" s="97"/>
      <c r="H65" s="168"/>
      <c r="I65" s="168"/>
      <c r="J65" s="168"/>
      <c r="K65" s="168"/>
      <c r="L65" s="168"/>
      <c r="M65" s="168"/>
      <c r="N65" s="168"/>
      <c r="O65" s="168"/>
      <c r="P65" s="168"/>
      <c r="Q65" s="19"/>
      <c r="R65" s="19"/>
      <c r="S65" s="19"/>
      <c r="T65" s="19"/>
      <c r="U65" s="19"/>
      <c r="V65" s="19"/>
      <c r="W65" s="52"/>
    </row>
    <row r="66" spans="1:26" ht="19.95" customHeight="1" x14ac:dyDescent="0.3">
      <c r="A66" s="192"/>
      <c r="B66" s="307" t="s">
        <v>28</v>
      </c>
      <c r="C66" s="308"/>
      <c r="D66" s="308"/>
      <c r="E66" s="309"/>
      <c r="F66" s="166"/>
      <c r="G66" s="166"/>
      <c r="H66" s="167" t="s">
        <v>80</v>
      </c>
      <c r="I66" s="313" t="s">
        <v>81</v>
      </c>
      <c r="J66" s="314"/>
      <c r="K66" s="314"/>
      <c r="L66" s="314"/>
      <c r="M66" s="314"/>
      <c r="N66" s="314"/>
      <c r="O66" s="314"/>
      <c r="P66" s="315"/>
      <c r="Q66" s="17"/>
      <c r="R66" s="17"/>
      <c r="S66" s="17"/>
      <c r="T66" s="17"/>
      <c r="U66" s="17"/>
      <c r="V66" s="17"/>
      <c r="W66" s="52"/>
    </row>
    <row r="67" spans="1:26" ht="19.95" customHeight="1" x14ac:dyDescent="0.3">
      <c r="A67" s="192"/>
      <c r="B67" s="310" t="s">
        <v>29</v>
      </c>
      <c r="C67" s="311"/>
      <c r="D67" s="311"/>
      <c r="E67" s="312"/>
      <c r="F67" s="162"/>
      <c r="G67" s="162"/>
      <c r="H67" s="163" t="s">
        <v>23</v>
      </c>
      <c r="I67" s="163"/>
      <c r="J67" s="153"/>
      <c r="K67" s="153"/>
      <c r="L67" s="153"/>
      <c r="M67" s="153"/>
      <c r="N67" s="153"/>
      <c r="O67" s="153"/>
      <c r="P67" s="153"/>
      <c r="Q67" s="10"/>
      <c r="R67" s="10"/>
      <c r="S67" s="10"/>
      <c r="T67" s="10"/>
      <c r="U67" s="10"/>
      <c r="V67" s="10"/>
      <c r="W67" s="52"/>
    </row>
    <row r="68" spans="1:26" ht="19.95" customHeight="1" x14ac:dyDescent="0.3">
      <c r="A68" s="192"/>
      <c r="B68" s="310" t="s">
        <v>30</v>
      </c>
      <c r="C68" s="311"/>
      <c r="D68" s="311"/>
      <c r="E68" s="312"/>
      <c r="F68" s="162"/>
      <c r="G68" s="162"/>
      <c r="H68" s="163" t="s">
        <v>82</v>
      </c>
      <c r="I68" s="163" t="s">
        <v>27</v>
      </c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ht="19.95" customHeight="1" x14ac:dyDescent="0.3">
      <c r="A69" s="14"/>
      <c r="B69" s="196" t="s">
        <v>83</v>
      </c>
      <c r="C69" s="3"/>
      <c r="D69" s="3"/>
      <c r="E69" s="13"/>
      <c r="F69" s="13"/>
      <c r="G69" s="13"/>
      <c r="H69" s="153"/>
      <c r="I69" s="15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4"/>
      <c r="B70" s="196" t="s">
        <v>100</v>
      </c>
      <c r="C70" s="3"/>
      <c r="D70" s="3"/>
      <c r="E70" s="13"/>
      <c r="F70" s="13"/>
      <c r="G70" s="13"/>
      <c r="H70" s="153"/>
      <c r="I70" s="15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41"/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41"/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198" t="s">
        <v>63</v>
      </c>
      <c r="C73" s="164"/>
      <c r="D73" s="164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x14ac:dyDescent="0.3">
      <c r="A74" s="2"/>
      <c r="B74" s="199" t="s">
        <v>70</v>
      </c>
      <c r="C74" s="127" t="s">
        <v>71</v>
      </c>
      <c r="D74" s="127" t="s">
        <v>72</v>
      </c>
      <c r="E74" s="155"/>
      <c r="F74" s="155" t="s">
        <v>73</v>
      </c>
      <c r="G74" s="155" t="s">
        <v>74</v>
      </c>
      <c r="H74" s="156" t="s">
        <v>75</v>
      </c>
      <c r="I74" s="156" t="s">
        <v>76</v>
      </c>
      <c r="J74" s="156"/>
      <c r="K74" s="156"/>
      <c r="L74" s="156"/>
      <c r="M74" s="156"/>
      <c r="N74" s="156"/>
      <c r="O74" s="156"/>
      <c r="P74" s="156" t="s">
        <v>77</v>
      </c>
      <c r="Q74" s="157"/>
      <c r="R74" s="157"/>
      <c r="S74" s="127" t="s">
        <v>78</v>
      </c>
      <c r="T74" s="158"/>
      <c r="U74" s="158"/>
      <c r="V74" s="127" t="s">
        <v>79</v>
      </c>
      <c r="W74" s="52"/>
    </row>
    <row r="75" spans="1:26" x14ac:dyDescent="0.3">
      <c r="A75" s="9"/>
      <c r="B75" s="200"/>
      <c r="C75" s="169"/>
      <c r="D75" s="302" t="s">
        <v>64</v>
      </c>
      <c r="E75" s="302"/>
      <c r="F75" s="134"/>
      <c r="G75" s="170"/>
      <c r="H75" s="134"/>
      <c r="I75" s="134"/>
      <c r="J75" s="135"/>
      <c r="K75" s="135"/>
      <c r="L75" s="135"/>
      <c r="M75" s="135"/>
      <c r="N75" s="135"/>
      <c r="O75" s="135"/>
      <c r="P75" s="135"/>
      <c r="Q75" s="133"/>
      <c r="R75" s="133"/>
      <c r="S75" s="133"/>
      <c r="T75" s="133"/>
      <c r="U75" s="133"/>
      <c r="V75" s="186"/>
      <c r="W75" s="205"/>
      <c r="X75" s="137"/>
      <c r="Y75" s="137"/>
      <c r="Z75" s="137"/>
    </row>
    <row r="76" spans="1:26" x14ac:dyDescent="0.3">
      <c r="A76" s="9"/>
      <c r="B76" s="201"/>
      <c r="C76" s="172">
        <v>5</v>
      </c>
      <c r="D76" s="298" t="s">
        <v>88</v>
      </c>
      <c r="E76" s="298"/>
      <c r="F76" s="138"/>
      <c r="G76" s="171"/>
      <c r="H76" s="138"/>
      <c r="I76" s="138"/>
      <c r="J76" s="139"/>
      <c r="K76" s="139"/>
      <c r="L76" s="139"/>
      <c r="M76" s="139"/>
      <c r="N76" s="139"/>
      <c r="O76" s="139"/>
      <c r="P76" s="139"/>
      <c r="Q76" s="9"/>
      <c r="R76" s="9"/>
      <c r="S76" s="9"/>
      <c r="T76" s="9"/>
      <c r="U76" s="9"/>
      <c r="V76" s="187"/>
      <c r="W76" s="205"/>
      <c r="X76" s="137"/>
      <c r="Y76" s="137"/>
      <c r="Z76" s="137"/>
    </row>
    <row r="77" spans="1:26" ht="25.05" customHeight="1" x14ac:dyDescent="0.3">
      <c r="A77" s="178"/>
      <c r="B77" s="202">
        <v>1</v>
      </c>
      <c r="C77" s="179" t="s">
        <v>101</v>
      </c>
      <c r="D77" s="299" t="s">
        <v>102</v>
      </c>
      <c r="E77" s="299"/>
      <c r="F77" s="173" t="s">
        <v>103</v>
      </c>
      <c r="G77" s="174">
        <v>684</v>
      </c>
      <c r="H77" s="173"/>
      <c r="I77" s="173">
        <f>ROUND(G77*(H77),2)</f>
        <v>0</v>
      </c>
      <c r="J77" s="175">
        <f>ROUND(G77*(N77),2)</f>
        <v>6292.8</v>
      </c>
      <c r="K77" s="176">
        <f>ROUND(G77*(O77),2)</f>
        <v>0</v>
      </c>
      <c r="L77" s="176">
        <f>ROUND(G77*(H77),2)</f>
        <v>0</v>
      </c>
      <c r="M77" s="176"/>
      <c r="N77" s="176">
        <v>9.1999999999999993</v>
      </c>
      <c r="O77" s="176"/>
      <c r="P77" s="180">
        <v>8.0000000000000004E-4</v>
      </c>
      <c r="Q77" s="180"/>
      <c r="R77" s="180">
        <v>8.0000000000000004E-4</v>
      </c>
      <c r="S77" s="177">
        <f>ROUND(G77*(P77),3)</f>
        <v>0.54700000000000004</v>
      </c>
      <c r="T77" s="177"/>
      <c r="U77" s="177"/>
      <c r="V77" s="188"/>
      <c r="W77" s="52"/>
      <c r="Z77">
        <v>0</v>
      </c>
    </row>
    <row r="78" spans="1:26" ht="25.05" customHeight="1" x14ac:dyDescent="0.3">
      <c r="A78" s="178"/>
      <c r="B78" s="202">
        <v>2</v>
      </c>
      <c r="C78" s="179" t="s">
        <v>85</v>
      </c>
      <c r="D78" s="299" t="s">
        <v>104</v>
      </c>
      <c r="E78" s="299"/>
      <c r="F78" s="173" t="s">
        <v>103</v>
      </c>
      <c r="G78" s="174">
        <v>684</v>
      </c>
      <c r="H78" s="173"/>
      <c r="I78" s="173">
        <f>ROUND(G78*(H78),2)</f>
        <v>0</v>
      </c>
      <c r="J78" s="175">
        <f>ROUND(G78*(N78),2)</f>
        <v>8255.8799999999992</v>
      </c>
      <c r="K78" s="176">
        <f>ROUND(G78*(O78),2)</f>
        <v>0</v>
      </c>
      <c r="L78" s="176">
        <f>ROUND(G78*(H78),2)</f>
        <v>0</v>
      </c>
      <c r="M78" s="176"/>
      <c r="N78" s="176">
        <v>12.07</v>
      </c>
      <c r="O78" s="176"/>
      <c r="P78" s="180">
        <v>1.1000000000000001E-3</v>
      </c>
      <c r="Q78" s="180"/>
      <c r="R78" s="180">
        <v>1.1000000000000001E-3</v>
      </c>
      <c r="S78" s="177">
        <f>ROUND(G78*(P78),3)</f>
        <v>0.752</v>
      </c>
      <c r="T78" s="177"/>
      <c r="U78" s="177"/>
      <c r="V78" s="188"/>
      <c r="W78" s="52"/>
      <c r="Z78">
        <v>0</v>
      </c>
    </row>
    <row r="79" spans="1:26" x14ac:dyDescent="0.3">
      <c r="A79" s="9"/>
      <c r="B79" s="201"/>
      <c r="C79" s="172">
        <v>5</v>
      </c>
      <c r="D79" s="298" t="s">
        <v>88</v>
      </c>
      <c r="E79" s="298"/>
      <c r="F79" s="138"/>
      <c r="G79" s="171"/>
      <c r="H79" s="138"/>
      <c r="I79" s="140">
        <f>ROUND((SUM(I76:I78))/1,2)</f>
        <v>0</v>
      </c>
      <c r="J79" s="139"/>
      <c r="K79" s="139"/>
      <c r="L79" s="139">
        <f>ROUND((SUM(L76:L78))/1,2)</f>
        <v>0</v>
      </c>
      <c r="M79" s="139">
        <f>ROUND((SUM(M76:M78))/1,2)</f>
        <v>0</v>
      </c>
      <c r="N79" s="139"/>
      <c r="O79" s="139"/>
      <c r="P79" s="139"/>
      <c r="Q79" s="9"/>
      <c r="R79" s="9"/>
      <c r="S79" s="9">
        <f>ROUND((SUM(S76:S78))/1,2)</f>
        <v>1.3</v>
      </c>
      <c r="T79" s="9"/>
      <c r="U79" s="9"/>
      <c r="V79" s="189">
        <f>ROUND((SUM(V76:V78))/1,2)</f>
        <v>0</v>
      </c>
      <c r="W79" s="205"/>
      <c r="X79" s="137"/>
      <c r="Y79" s="137"/>
      <c r="Z79" s="137"/>
    </row>
    <row r="80" spans="1:26" x14ac:dyDescent="0.3">
      <c r="A80" s="1"/>
      <c r="B80" s="197"/>
      <c r="C80" s="1"/>
      <c r="D80" s="1"/>
      <c r="E80" s="131"/>
      <c r="F80" s="131"/>
      <c r="G80" s="165"/>
      <c r="H80" s="131"/>
      <c r="I80" s="131"/>
      <c r="J80" s="132"/>
      <c r="K80" s="132"/>
      <c r="L80" s="132"/>
      <c r="M80" s="132"/>
      <c r="N80" s="132"/>
      <c r="O80" s="132"/>
      <c r="P80" s="132"/>
      <c r="Q80" s="1"/>
      <c r="R80" s="1"/>
      <c r="S80" s="1"/>
      <c r="T80" s="1"/>
      <c r="U80" s="1"/>
      <c r="V80" s="190"/>
      <c r="W80" s="52"/>
    </row>
    <row r="81" spans="1:26" x14ac:dyDescent="0.3">
      <c r="A81" s="9"/>
      <c r="B81" s="201"/>
      <c r="C81" s="172">
        <v>99</v>
      </c>
      <c r="D81" s="298" t="s">
        <v>92</v>
      </c>
      <c r="E81" s="298"/>
      <c r="F81" s="138"/>
      <c r="G81" s="171"/>
      <c r="H81" s="138"/>
      <c r="I81" s="138"/>
      <c r="J81" s="139"/>
      <c r="K81" s="139"/>
      <c r="L81" s="139"/>
      <c r="M81" s="139"/>
      <c r="N81" s="139"/>
      <c r="O81" s="139"/>
      <c r="P81" s="139"/>
      <c r="Q81" s="9"/>
      <c r="R81" s="9"/>
      <c r="S81" s="9"/>
      <c r="T81" s="9"/>
      <c r="U81" s="9"/>
      <c r="V81" s="187"/>
      <c r="W81" s="205"/>
      <c r="X81" s="137"/>
      <c r="Y81" s="137"/>
      <c r="Z81" s="137"/>
    </row>
    <row r="82" spans="1:26" ht="25.05" customHeight="1" x14ac:dyDescent="0.3">
      <c r="A82" s="178"/>
      <c r="B82" s="202">
        <v>3</v>
      </c>
      <c r="C82" s="179" t="s">
        <v>93</v>
      </c>
      <c r="D82" s="299" t="s">
        <v>94</v>
      </c>
      <c r="E82" s="299"/>
      <c r="F82" s="173" t="s">
        <v>91</v>
      </c>
      <c r="G82" s="174">
        <v>1.3</v>
      </c>
      <c r="H82" s="173"/>
      <c r="I82" s="173">
        <f>ROUND(G82*(H82),2)</f>
        <v>0</v>
      </c>
      <c r="J82" s="175">
        <f>ROUND(G82*(N82),2)</f>
        <v>1.64</v>
      </c>
      <c r="K82" s="176">
        <f>ROUND(G82*(O82),2)</f>
        <v>0</v>
      </c>
      <c r="L82" s="176">
        <f>ROUND(G82*(H82),2)</f>
        <v>0</v>
      </c>
      <c r="M82" s="176"/>
      <c r="N82" s="176">
        <v>1.26</v>
      </c>
      <c r="O82" s="176"/>
      <c r="P82" s="180"/>
      <c r="Q82" s="180"/>
      <c r="R82" s="180"/>
      <c r="S82" s="177">
        <f>ROUND(G82*(P82),3)</f>
        <v>0</v>
      </c>
      <c r="T82" s="177"/>
      <c r="U82" s="177"/>
      <c r="V82" s="188"/>
      <c r="W82" s="52"/>
      <c r="Z82">
        <v>0</v>
      </c>
    </row>
    <row r="83" spans="1:26" x14ac:dyDescent="0.3">
      <c r="A83" s="9"/>
      <c r="B83" s="201"/>
      <c r="C83" s="172">
        <v>99</v>
      </c>
      <c r="D83" s="298" t="s">
        <v>92</v>
      </c>
      <c r="E83" s="298"/>
      <c r="F83" s="138"/>
      <c r="G83" s="171"/>
      <c r="H83" s="138"/>
      <c r="I83" s="140">
        <f>ROUND((SUM(I81:I82))/1,2)</f>
        <v>0</v>
      </c>
      <c r="J83" s="139"/>
      <c r="K83" s="139"/>
      <c r="L83" s="139">
        <f>ROUND((SUM(L81:L82))/1,2)</f>
        <v>0</v>
      </c>
      <c r="M83" s="139">
        <f>ROUND((SUM(M81:M82))/1,2)</f>
        <v>0</v>
      </c>
      <c r="N83" s="139"/>
      <c r="O83" s="139"/>
      <c r="P83" s="181"/>
      <c r="Q83" s="1"/>
      <c r="R83" s="1"/>
      <c r="S83" s="181">
        <f>ROUND((SUM(S81:S82))/1,2)</f>
        <v>0</v>
      </c>
      <c r="T83" s="2"/>
      <c r="U83" s="2"/>
      <c r="V83" s="189">
        <f>ROUND((SUM(V81:V82))/1,2)</f>
        <v>0</v>
      </c>
      <c r="W83" s="52"/>
    </row>
    <row r="84" spans="1:26" x14ac:dyDescent="0.3">
      <c r="A84" s="1"/>
      <c r="B84" s="197"/>
      <c r="C84" s="1"/>
      <c r="D84" s="1"/>
      <c r="E84" s="131"/>
      <c r="F84" s="131"/>
      <c r="G84" s="165"/>
      <c r="H84" s="131"/>
      <c r="I84" s="131"/>
      <c r="J84" s="132"/>
      <c r="K84" s="132"/>
      <c r="L84" s="132"/>
      <c r="M84" s="132"/>
      <c r="N84" s="132"/>
      <c r="O84" s="132"/>
      <c r="P84" s="132"/>
      <c r="Q84" s="1"/>
      <c r="R84" s="1"/>
      <c r="S84" s="1"/>
      <c r="T84" s="1"/>
      <c r="U84" s="1"/>
      <c r="V84" s="190"/>
      <c r="W84" s="52"/>
    </row>
    <row r="85" spans="1:26" x14ac:dyDescent="0.3">
      <c r="A85" s="9"/>
      <c r="B85" s="201"/>
      <c r="C85" s="9"/>
      <c r="D85" s="300" t="s">
        <v>64</v>
      </c>
      <c r="E85" s="300"/>
      <c r="F85" s="138"/>
      <c r="G85" s="171"/>
      <c r="H85" s="138"/>
      <c r="I85" s="140">
        <f>ROUND((SUM(I75:I84))/2,2)</f>
        <v>0</v>
      </c>
      <c r="J85" s="139"/>
      <c r="K85" s="139"/>
      <c r="L85" s="139">
        <f>ROUND((SUM(L75:L84))/2,2)</f>
        <v>0</v>
      </c>
      <c r="M85" s="139">
        <f>ROUND((SUM(M75:M84))/2,2)</f>
        <v>0</v>
      </c>
      <c r="N85" s="139"/>
      <c r="O85" s="139"/>
      <c r="P85" s="181"/>
      <c r="Q85" s="1"/>
      <c r="R85" s="1"/>
      <c r="S85" s="181">
        <f>ROUND((SUM(S75:S84))/2,2)</f>
        <v>1.3</v>
      </c>
      <c r="T85" s="1"/>
      <c r="U85" s="1"/>
      <c r="V85" s="189">
        <f>ROUND((SUM(V75:V84))/2,2)</f>
        <v>0</v>
      </c>
      <c r="W85" s="52"/>
    </row>
    <row r="86" spans="1:26" x14ac:dyDescent="0.3">
      <c r="A86" s="1"/>
      <c r="B86" s="203"/>
      <c r="C86" s="182"/>
      <c r="D86" s="301" t="s">
        <v>68</v>
      </c>
      <c r="E86" s="301"/>
      <c r="F86" s="183"/>
      <c r="G86" s="184"/>
      <c r="H86" s="183"/>
      <c r="I86" s="183">
        <f>ROUND((SUM(I75:I85))/3,2)</f>
        <v>0</v>
      </c>
      <c r="J86" s="185"/>
      <c r="K86" s="185">
        <f>ROUND((SUM(K75:K85))/3,2)</f>
        <v>0</v>
      </c>
      <c r="L86" s="185">
        <f>ROUND((SUM(L75:L85))/3,2)</f>
        <v>0</v>
      </c>
      <c r="M86" s="185">
        <f>ROUND((SUM(M75:M85))/3,2)</f>
        <v>0</v>
      </c>
      <c r="N86" s="185"/>
      <c r="O86" s="185"/>
      <c r="P86" s="184"/>
      <c r="Q86" s="182"/>
      <c r="R86" s="182"/>
      <c r="S86" s="184">
        <f>ROUND((SUM(S75:S85))/3,2)</f>
        <v>1.3</v>
      </c>
      <c r="T86" s="182"/>
      <c r="U86" s="182"/>
      <c r="V86" s="191">
        <f>ROUND((SUM(V75:V85))/3,2)</f>
        <v>0</v>
      </c>
      <c r="W86" s="52"/>
      <c r="Y86">
        <f>(SUM(Y75:Y85))</f>
        <v>0</v>
      </c>
      <c r="Z86">
        <f>(SUM(Z75:Z85))</f>
        <v>0</v>
      </c>
    </row>
  </sheetData>
  <mergeCells count="55">
    <mergeCell ref="F18:H18"/>
    <mergeCell ref="B1:C1"/>
    <mergeCell ref="E1:F1"/>
    <mergeCell ref="B2:V2"/>
    <mergeCell ref="B3:V3"/>
    <mergeCell ref="B7:H7"/>
    <mergeCell ref="B9:H9"/>
    <mergeCell ref="H1:I1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D76:E76"/>
    <mergeCell ref="B55:D55"/>
    <mergeCell ref="B56:D56"/>
    <mergeCell ref="B57:D57"/>
    <mergeCell ref="B58:D58"/>
    <mergeCell ref="B60:D60"/>
    <mergeCell ref="B64:V64"/>
    <mergeCell ref="B66:E66"/>
    <mergeCell ref="B67:E67"/>
    <mergeCell ref="B68:E68"/>
    <mergeCell ref="I66:P66"/>
    <mergeCell ref="D75:E75"/>
    <mergeCell ref="D85:E85"/>
    <mergeCell ref="D86:E86"/>
    <mergeCell ref="D77:E77"/>
    <mergeCell ref="D78:E78"/>
    <mergeCell ref="D79:E79"/>
    <mergeCell ref="D81:E81"/>
    <mergeCell ref="D82:E82"/>
    <mergeCell ref="D83:E83"/>
  </mergeCells>
  <hyperlinks>
    <hyperlink ref="B1:C1" location="A2:A2" tooltip="Klikni na prechod ku Kryciemu listu..." display="Krycí list rozpočtu" xr:uid="{F2C010EE-9E47-404A-AE9D-C12808F9B198}"/>
    <hyperlink ref="E1:F1" location="A54:A54" tooltip="Klikni na prechod ku rekapitulácii..." display="Rekapitulácia rozpočtu" xr:uid="{A3FCFBFE-5080-40A0-B056-6FDEB05088F3}"/>
    <hyperlink ref="H1:I1" location="B74:B74" tooltip="Klikni na prechod ku Rozpočet..." display="Rozpočet" xr:uid="{09DBCA13-D774-4B23-B3A4-068C9C32D1AC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REKONŠTRUKCIA MIESTNYCH CIEST  V OBCI VYŠNÝ ŽIPOV / SO 07 ul. Pod Hurku</oddHeader>
    <oddFooter>&amp;RStrana &amp;P z &amp;N    &amp;L&amp;7Spracované systémom Systematic® Kalkulus, tel.: 051 77 10 585</oddFooter>
  </headerFooter>
  <rowBreaks count="2" manualBreakCount="2">
    <brk id="40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8</vt:i4>
      </vt:variant>
    </vt:vector>
  </HeadingPairs>
  <TitlesOfParts>
    <vt:vector size="18" baseType="lpstr">
      <vt:lpstr>Rekapitulácia</vt:lpstr>
      <vt:lpstr>Krycí list stavby</vt:lpstr>
      <vt:lpstr>SO 15442</vt:lpstr>
      <vt:lpstr>SO 15443</vt:lpstr>
      <vt:lpstr>SO 15444</vt:lpstr>
      <vt:lpstr>SO 15445</vt:lpstr>
      <vt:lpstr>SO 15447</vt:lpstr>
      <vt:lpstr>SO 15670</vt:lpstr>
      <vt:lpstr>SO 15671</vt:lpstr>
      <vt:lpstr>SO 15672</vt:lpstr>
      <vt:lpstr>'SO 15442'!Oblasť_tlače</vt:lpstr>
      <vt:lpstr>'SO 15443'!Oblasť_tlače</vt:lpstr>
      <vt:lpstr>'SO 15444'!Oblasť_tlače</vt:lpstr>
      <vt:lpstr>'SO 15445'!Oblasť_tlače</vt:lpstr>
      <vt:lpstr>'SO 15447'!Oblasť_tlače</vt:lpstr>
      <vt:lpstr>'SO 15670'!Oblasť_tlače</vt:lpstr>
      <vt:lpstr>'SO 15671'!Oblasť_tlače</vt:lpstr>
      <vt:lpstr>'SO 15672'!Oblasť_tlače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2022-03-30T14:09:44Z</cp:lastPrinted>
  <dcterms:created xsi:type="dcterms:W3CDTF">2022-03-30T14:04:19Z</dcterms:created>
  <dcterms:modified xsi:type="dcterms:W3CDTF">2022-03-30T14:09:50Z</dcterms:modified>
</cp:coreProperties>
</file>